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filterPrivacy="1" codeName="DieseArbeitsmappe" defaultThemeVersion="124226"/>
  <xr:revisionPtr revIDLastSave="0" documentId="8_{B6529E4F-7B52-4E0F-893E-91F24F18F6B0}" xr6:coauthVersionLast="47" xr6:coauthVersionMax="47" xr10:uidLastSave="{00000000-0000-0000-0000-000000000000}"/>
  <bookViews>
    <workbookView xWindow="-110" yWindow="-110" windowWidth="19420" windowHeight="10420" tabRatio="731" activeTab="7" xr2:uid="{99BB9451-0A50-4E57-9F62-A46C0B6DC98D}"/>
  </bookViews>
  <sheets>
    <sheet name="Startseite" sheetId="54" r:id="rId1"/>
    <sheet name="Kostenvergleich" sheetId="55" r:id="rId2"/>
    <sheet name="Betriebskosten" sheetId="71" r:id="rId3"/>
    <sheet name="Jahresnutzungsgrad" sheetId="61" r:id="rId4"/>
    <sheet name="Wärmeinhalte" sheetId="67" r:id="rId5"/>
    <sheet name="BetrKV" sheetId="58" r:id="rId6"/>
    <sheet name="AVBFernwärmeV" sheetId="59" r:id="rId7"/>
    <sheet name="Preisindizes" sheetId="60" r:id="rId8"/>
  </sheets>
  <definedNames>
    <definedName name="_xlnm.Print_Area" localSheetId="6">AVBFernwärmeV!$A$1:$A$24</definedName>
    <definedName name="_xlnm.Print_Area" localSheetId="2">Betriebskosten!$A$1:$C$57</definedName>
    <definedName name="_xlnm.Print_Area" localSheetId="5">BetrKV!$A$1:$C$38</definedName>
    <definedName name="_xlnm.Print_Area" localSheetId="3">Jahresnutzungsgrad!$A$1:$H$104</definedName>
    <definedName name="_xlnm.Print_Area" localSheetId="1">Kostenvergleich!$A$1:$F$150</definedName>
    <definedName name="_xlnm.Print_Area" localSheetId="7">Preisindizes!$A$1:$D$17</definedName>
    <definedName name="_xlnm.Print_Area" localSheetId="0">Startseite!$A$1:$A$75</definedName>
    <definedName name="_xlnm.Print_Area" localSheetId="4">Wärmeinhalte!$A$1:$C$12</definedName>
    <definedName name="_xlnm.Print_Titles" localSheetId="2">Betriebskosten!$1:$11</definedName>
    <definedName name="_xlnm.Print_Titles" localSheetId="3">Jahresnutzungsgrad!$1:$11</definedName>
    <definedName name="_xlnm.Print_Titles" localSheetId="1">Kostenvergleich!$1:$14</definedName>
  </definedNames>
  <calcPr calcId="191029" fullCalcOn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81" i="61" l="1"/>
  <c r="T82" i="61"/>
  <c r="T83" i="61"/>
  <c r="T84" i="61"/>
  <c r="Q35" i="61" s="1"/>
  <c r="T85" i="61"/>
  <c r="T86" i="61"/>
  <c r="T87" i="61"/>
  <c r="T88" i="61"/>
  <c r="F59" i="61"/>
  <c r="F60" i="61"/>
  <c r="F58" i="61"/>
  <c r="E14" i="67"/>
  <c r="C14" i="67"/>
  <c r="F35" i="55"/>
  <c r="D44" i="55"/>
  <c r="D43" i="55"/>
  <c r="E62" i="61" s="1"/>
  <c r="E63" i="61" s="1"/>
  <c r="E65" i="61" s="1"/>
  <c r="D45" i="55"/>
  <c r="D47" i="55" s="1"/>
  <c r="B19" i="55" s="1"/>
  <c r="E35" i="55"/>
  <c r="H35" i="55" s="1"/>
  <c r="D35" i="55"/>
  <c r="C20" i="71"/>
  <c r="C30" i="71" s="1"/>
  <c r="F37" i="55" s="1"/>
  <c r="D46" i="55" s="1"/>
  <c r="T56" i="61"/>
  <c r="Q32" i="61" s="1"/>
  <c r="T57" i="61"/>
  <c r="Q33" i="61"/>
  <c r="T58" i="61"/>
  <c r="Q34" i="61"/>
  <c r="T59" i="61"/>
  <c r="T60" i="61"/>
  <c r="Q36" i="61" s="1"/>
  <c r="T61" i="61"/>
  <c r="T62" i="61"/>
  <c r="Q38" i="61"/>
  <c r="T63" i="61"/>
  <c r="Q39" i="61"/>
  <c r="B32" i="55"/>
  <c r="A32" i="55"/>
  <c r="A43" i="55"/>
  <c r="C32" i="55"/>
  <c r="A34" i="55"/>
  <c r="B34" i="55" s="1"/>
  <c r="B63" i="55"/>
  <c r="B75" i="55"/>
  <c r="E76" i="55"/>
  <c r="E84" i="55" s="1"/>
  <c r="E66" i="55"/>
  <c r="E67" i="55"/>
  <c r="E68" i="55"/>
  <c r="E69" i="55"/>
  <c r="E65" i="55"/>
  <c r="E70" i="55" s="1"/>
  <c r="E64" i="55"/>
  <c r="E79" i="55"/>
  <c r="E80" i="55"/>
  <c r="E81" i="55"/>
  <c r="E82" i="55"/>
  <c r="E83" i="55"/>
  <c r="E77" i="55"/>
  <c r="E78" i="55"/>
  <c r="C21" i="71"/>
  <c r="C22" i="71"/>
  <c r="C24" i="71"/>
  <c r="C25" i="71"/>
  <c r="B30" i="71"/>
  <c r="C23" i="71"/>
  <c r="C26" i="71"/>
  <c r="C27" i="71"/>
  <c r="C28" i="71"/>
  <c r="C29" i="71"/>
  <c r="B10" i="71"/>
  <c r="B9" i="71"/>
  <c r="B8" i="71"/>
  <c r="A3" i="71"/>
  <c r="A3" i="67"/>
  <c r="E56" i="55"/>
  <c r="E57" i="55"/>
  <c r="E58" i="55"/>
  <c r="D75" i="55"/>
  <c r="A3" i="60"/>
  <c r="A3" i="59"/>
  <c r="A3" i="58"/>
  <c r="A3" i="61"/>
  <c r="A3" i="55"/>
  <c r="C10" i="61"/>
  <c r="C9" i="61"/>
  <c r="C8" i="61"/>
  <c r="T68" i="61"/>
  <c r="T70" i="61"/>
  <c r="T78" i="61"/>
  <c r="T45" i="61"/>
  <c r="T47" i="61" s="1"/>
  <c r="Q23" i="61" s="1"/>
  <c r="T55" i="61"/>
  <c r="Q31" i="61" s="1"/>
  <c r="P35" i="61"/>
  <c r="P36" i="61"/>
  <c r="P37" i="61"/>
  <c r="P38" i="61"/>
  <c r="N22" i="61"/>
  <c r="P22" i="61"/>
  <c r="N23" i="61"/>
  <c r="P23" i="61"/>
  <c r="N24" i="61"/>
  <c r="P24" i="61"/>
  <c r="N25" i="61"/>
  <c r="P25" i="61"/>
  <c r="N26" i="61"/>
  <c r="P26" i="61"/>
  <c r="N27" i="61"/>
  <c r="P27" i="61"/>
  <c r="N28" i="61"/>
  <c r="P28" i="61"/>
  <c r="N29" i="61"/>
  <c r="P29" i="61"/>
  <c r="N30" i="61"/>
  <c r="P30" i="61"/>
  <c r="N31" i="61"/>
  <c r="P31" i="61"/>
  <c r="N32" i="61"/>
  <c r="P32" i="61"/>
  <c r="N33" i="61"/>
  <c r="P33" i="61"/>
  <c r="N34" i="61"/>
  <c r="P34" i="61"/>
  <c r="D63" i="55"/>
  <c r="Q37" i="61"/>
  <c r="T48" i="61"/>
  <c r="Q24" i="61" s="1"/>
  <c r="T51" i="61"/>
  <c r="Q27" i="61" s="1"/>
  <c r="T80" i="61"/>
  <c r="T52" i="61"/>
  <c r="Q28" i="61" s="1"/>
  <c r="T54" i="61"/>
  <c r="Q30" i="61" s="1"/>
  <c r="T72" i="61"/>
  <c r="T74" i="61"/>
  <c r="T69" i="61"/>
  <c r="T71" i="61"/>
  <c r="T75" i="61"/>
  <c r="T77" i="61"/>
  <c r="T76" i="61"/>
  <c r="E85" i="55" l="1"/>
  <c r="E71" i="55"/>
  <c r="T50" i="61"/>
  <c r="Q26" i="61" s="1"/>
  <c r="T49" i="61"/>
  <c r="Q25" i="61" s="1"/>
  <c r="T46" i="61"/>
  <c r="Q22" i="61" s="1"/>
  <c r="E40" i="61" s="1"/>
  <c r="D52" i="55" s="1"/>
  <c r="D53" i="55" s="1"/>
  <c r="E86" i="55" s="1"/>
  <c r="T53" i="61"/>
  <c r="Q29" i="61" s="1"/>
  <c r="E87" i="55" l="1"/>
  <c r="D91" i="55"/>
  <c r="D92" i="55"/>
  <c r="B20" i="55" s="1"/>
  <c r="A22" i="5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A2" authorId="0" shapeId="0" xr:uid="{5FB835D6-FE64-4BA5-B201-85504341F0C4}">
      <text>
        <r>
          <rPr>
            <b/>
            <sz val="8"/>
            <color indexed="81"/>
            <rFont val="Tahoma"/>
            <family val="2"/>
          </rPr>
          <t xml:space="preserve">dena: </t>
        </r>
        <r>
          <rPr>
            <sz val="8"/>
            <color indexed="81"/>
            <rFont val="Tahoma"/>
            <family val="2"/>
          </rPr>
          <t xml:space="preserve">Sie können diese Praxishilfe für Ihre Arbeit verwenden und auf Ihre Bedürfnisse hin anpassen. Bitte benennen Sie bei der Nutzung die Deutsche Energie-Agentur GmbH (dena) als Urheber bzw. im Falle von Änderungen „erstellt auf Grundlage einer Praxishilfe der Deutschen Energie-Agentur GmbH (dena)“.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A2" authorId="0" shapeId="0" xr:uid="{B06E6C2A-AFED-42BB-BC35-517FDAB531C0}">
      <text>
        <r>
          <rPr>
            <b/>
            <sz val="8"/>
            <color indexed="81"/>
            <rFont val="Tahoma"/>
            <family val="2"/>
          </rPr>
          <t xml:space="preserve">dena: </t>
        </r>
        <r>
          <rPr>
            <sz val="8"/>
            <color indexed="81"/>
            <rFont val="Tahoma"/>
            <family val="2"/>
          </rPr>
          <t xml:space="preserve">Sie können diese Praxishilfe für Ihre Arbeit verwenden und auf Ihre Bedürfnisse hin anpassen. Bitte benennen Sie bei der Nutzung die Deutsche Energie-Agentur GmbH (dena) als Urheber bzw. im Falle von Änderungen „erstellt auf Grundlage einer Praxishilfe der Deutschen Energie-Agentur GmbH (dena)“.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A2" authorId="0" shapeId="0" xr:uid="{4DD02BFF-14D1-4546-9C61-6E2190F11B53}">
      <text>
        <r>
          <rPr>
            <b/>
            <sz val="8"/>
            <color indexed="81"/>
            <rFont val="Tahoma"/>
            <family val="2"/>
          </rPr>
          <t xml:space="preserve">dena: </t>
        </r>
        <r>
          <rPr>
            <sz val="8"/>
            <color indexed="81"/>
            <rFont val="Tahoma"/>
            <family val="2"/>
          </rPr>
          <t xml:space="preserve">Sie können diese Praxishilfe für Ihre Arbeit verwenden und auf Ihre Bedürfnisse hin anpassen. Bitte benennen Sie bei der Nutzung die Deutsche Energie-Agentur GmbH (dena) als Urheber bzw. im Falle von Änderungen „erstellt auf Grundlage einer Praxishilfe der Deutschen Energie-Agentur GmbH (dena)“.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A2" authorId="0" shapeId="0" xr:uid="{FB593205-D432-4D74-A464-E5EE0854B6C4}">
      <text>
        <r>
          <rPr>
            <b/>
            <sz val="8"/>
            <color indexed="81"/>
            <rFont val="Tahoma"/>
            <family val="2"/>
          </rPr>
          <t xml:space="preserve">dena: </t>
        </r>
        <r>
          <rPr>
            <sz val="8"/>
            <color indexed="81"/>
            <rFont val="Tahoma"/>
            <family val="2"/>
          </rPr>
          <t xml:space="preserve">Sie können diese Praxishilfe für Ihre Arbeit verwenden und auf Ihre Bedürfnisse hin anpassen. Bitte benennen Sie bei der Nutzung die Deutsche Energie-Agentur GmbH (dena) als Urheber bzw. im Falle von Änderungen „erstellt auf Grundlage einer Praxishilfe der Deutschen Energie-Agentur GmbH (dena)“.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A2" authorId="0" shapeId="0" xr:uid="{870ED54A-A3EF-4D81-86AC-0DC29E6F0AF5}">
      <text>
        <r>
          <rPr>
            <b/>
            <sz val="8"/>
            <color indexed="81"/>
            <rFont val="Tahoma"/>
            <family val="2"/>
          </rPr>
          <t xml:space="preserve">dena: </t>
        </r>
        <r>
          <rPr>
            <sz val="8"/>
            <color indexed="81"/>
            <rFont val="Tahoma"/>
            <family val="2"/>
          </rPr>
          <t xml:space="preserve">Sie können diese Praxishilfe für Ihre Arbeit verwenden und auf Ihre Bedürfnisse hin anpassen. Bitte benennen Sie bei der Nutzung die Deutsche Energie-Agentur GmbH (dena) als Urheber bzw. im Falle von Änderungen „erstellt auf Grundlage einer Praxishilfe der Deutschen Energie-Agentur GmbH (dena)“.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A2" authorId="0" shapeId="0" xr:uid="{7A814387-D76C-4B5E-86E8-D39F0A580534}">
      <text>
        <r>
          <rPr>
            <b/>
            <sz val="8"/>
            <color indexed="81"/>
            <rFont val="Tahoma"/>
            <family val="2"/>
          </rPr>
          <t xml:space="preserve">dena: </t>
        </r>
        <r>
          <rPr>
            <sz val="8"/>
            <color indexed="81"/>
            <rFont val="Tahoma"/>
            <family val="2"/>
          </rPr>
          <t xml:space="preserve">Sie können diese Praxishilfe für Ihre Arbeit verwenden und auf Ihre Bedürfnisse hin anpassen. Bitte benennen Sie bei der Nutzung die Deutsche Energie-Agentur GmbH (dena) als Urheber bzw. im Falle von Änderungen „erstellt auf Grundlage einer Praxishilfe der Deutschen Energie-Agentur GmbH (dena)“.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A2" authorId="0" shapeId="0" xr:uid="{76BEEC11-CEC5-4F3A-88F0-A6FF4021935E}">
      <text>
        <r>
          <rPr>
            <b/>
            <sz val="8"/>
            <color indexed="81"/>
            <rFont val="Tahoma"/>
            <family val="2"/>
          </rPr>
          <t xml:space="preserve">dena: </t>
        </r>
        <r>
          <rPr>
            <sz val="8"/>
            <color indexed="81"/>
            <rFont val="Tahoma"/>
            <family val="2"/>
          </rPr>
          <t xml:space="preserve">Sie können diese Praxishilfe für Ihre Arbeit verwenden und auf Ihre Bedürfnisse hin anpassen. Bitte benennen Sie bei der Nutzung die Deutsche Energie-Agentur GmbH (dena) als Urheber bzw. im Falle von Änderungen „erstellt auf Grundlage einer Praxishilfe der Deutschen Energie-Agentur GmbH (dena)“.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A2" authorId="0" shapeId="0" xr:uid="{1BD89361-2D85-48C7-BBBB-D103B075EE6A}">
      <text>
        <r>
          <rPr>
            <b/>
            <sz val="8"/>
            <color indexed="81"/>
            <rFont val="Tahoma"/>
            <family val="2"/>
          </rPr>
          <t xml:space="preserve">dena: </t>
        </r>
        <r>
          <rPr>
            <sz val="8"/>
            <color indexed="81"/>
            <rFont val="Tahoma"/>
            <family val="2"/>
          </rPr>
          <t xml:space="preserve">Sie können diese Praxishilfe für Ihre Arbeit verwenden und auf Ihre Bedürfnisse hin anpassen. Bitte benennen Sie bei der Nutzung die Deutsche Energie-Agentur GmbH (dena) als Urheber bzw. im Falle von Änderungen „erstellt auf Grundlage einer Praxishilfe der Deutschen Energie-Agentur GmbH (dena)“.
</t>
        </r>
      </text>
    </comment>
  </commentList>
</comments>
</file>

<file path=xl/sharedStrings.xml><?xml version="1.0" encoding="utf-8"?>
<sst xmlns="http://schemas.openxmlformats.org/spreadsheetml/2006/main" count="659" uniqueCount="411">
  <si>
    <t>Berechnete Werte</t>
  </si>
  <si>
    <t>%</t>
  </si>
  <si>
    <t>Jahresnutzungsgrad</t>
  </si>
  <si>
    <t>4.</t>
  </si>
  <si>
    <t>netto</t>
  </si>
  <si>
    <t>Grundpreis</t>
  </si>
  <si>
    <t>Arbeitspreis</t>
  </si>
  <si>
    <t>Brennstoffmenge</t>
  </si>
  <si>
    <t>kWh</t>
  </si>
  <si>
    <t>a)</t>
  </si>
  <si>
    <t>b)</t>
  </si>
  <si>
    <t>c)</t>
  </si>
  <si>
    <t>d)</t>
  </si>
  <si>
    <t>des Betriebs der zentralen Brennstoffversorgungsanlage,
hierzu gehören die Kosten der verbrauchten Brennstoffe und ihrer Lieferung, die Kosten des
Betriebsstroms und die Kosten der Überwachung sowie die Kosten der Reinigung der Anlage und des
Betriebsraums</t>
  </si>
  <si>
    <t>der eigenständig gewerblichen Lieferung von Wärme, auch aus Anlagen im Sinne des Buchstabens a,
hierzu gehören das Entgelt für die Wärmelieferung und die Kosten des Betriebs der zugehörigen
Hausanlagen entsprechend Buchstabe a</t>
  </si>
  <si>
    <t>der eigenständig gewerblichen Lieferung von Warmwasser, auch aus Anlagen im Sinne des
Buchstabens a,
hierzu gehören das Entgelt für die Lieferung des Warmwassers und die Kosten des Betriebs der
zugehörigen Hausanlagen entsprechend Nummer 4 Buchstabe a</t>
  </si>
  <si>
    <t>die Kosten verbundener Heizungs- und Warmwasserversorgungsanlagen</t>
  </si>
  <si>
    <t>die Kosten</t>
  </si>
  <si>
    <t>bei zentralen Heizungsanlagen entsprechend Nummer 4 Buchstabe a und entsprechend Nummer 2,
soweit sie nicht dort bereits berücksichtigt sind,</t>
  </si>
  <si>
    <t>bei der eigenständig gewerblichen Lieferung von Wärme entsprechend Nummer 4 Buchstabe c und
entsprechend Nummer 2, soweit sie nicht dort bereits berücksichtigt sind,</t>
  </si>
  <si>
    <t>die Kosten der Schornsteinreinigung,</t>
  </si>
  <si>
    <t>Betriebskostenabrechnung</t>
  </si>
  <si>
    <t>Versorgung mit Fernwärme (AVBFernwärmeV)</t>
  </si>
  <si>
    <t>Vollzitat:</t>
  </si>
  <si>
    <t>Verordnung über Allgemeine Bedingungen für die Versorgung mit Fernwärme vom 20. Juni 1980 (BGBl. I S. 742),_x000D_
die zuletzt durch Artikel 5 des Gesetzes vom 4. November 2010 (BGBl. I S. 1483) geändert worden ist</t>
  </si>
  <si>
    <t>§ 24 Abrechnung, Preisänderungsklauseln</t>
  </si>
  <si>
    <t>vollständig und in allgemein verständlicher Form ausweisen. Bei Anwendung der Preisänderungsklauseln ist der</t>
  </si>
  <si>
    <t>prozentuale Anteil des die Brennstoffkosten abdeckenden Preisfaktors an der jeweiligen Preisänderung gesondert</t>
  </si>
  <si>
    <t>auszuweisen.</t>
  </si>
  <si>
    <r>
      <t xml:space="preserve">Erzeugung und Bereitstellung der Fernwärme durch das Unternehmen als auch die jeweiligen </t>
    </r>
    <r>
      <rPr>
        <b/>
        <sz val="10"/>
        <rFont val="Arial"/>
        <family val="2"/>
      </rPr>
      <t>Verhältnisse</t>
    </r>
  </si>
  <si>
    <r>
      <rPr>
        <b/>
        <sz val="10"/>
        <rFont val="Arial"/>
        <family val="2"/>
      </rPr>
      <t>auf dem Wärmemarkt</t>
    </r>
    <r>
      <rPr>
        <sz val="10"/>
        <rFont val="Arial"/>
        <family val="2"/>
      </rPr>
      <t xml:space="preserve"> angemessen berücksichtigen. Sie müssen die maßgeblichen Berechnungsfaktoren</t>
    </r>
  </si>
  <si>
    <t>Link</t>
  </si>
  <si>
    <t>https://www.destatis.de/DE/Publikationen/Thematisch/Preise/Erzeugerpreise/Erzeugerpreise.html</t>
  </si>
  <si>
    <t>https://www.destatis.de/DE/Publikationen/Thematisch/VerdiensteArbeitskosten/Arbeitnehmerverdienste/ArbeitnehmerverdiensteVj.html</t>
  </si>
  <si>
    <t>https://www.destatis.de/DE/Publikationen/Thematisch/Preise/Landwirtschaftspreise/ErzeugerpreiseLandForstwirtschaft.html</t>
  </si>
  <si>
    <t>Energiekosten brutto</t>
  </si>
  <si>
    <t>Von</t>
  </si>
  <si>
    <t>Bis</t>
  </si>
  <si>
    <t>Energieverbrauch (Brennstoff)</t>
  </si>
  <si>
    <t>€/Jahr brutto (inkl. USt.)</t>
  </si>
  <si>
    <t>€ brutto</t>
  </si>
  <si>
    <t>Kosten der Wärmelieferung:</t>
  </si>
  <si>
    <t>Summe aus:</t>
  </si>
  <si>
    <t>€/a brutto</t>
  </si>
  <si>
    <t>1. Betriebskosten der bisherigen Versorgung</t>
  </si>
  <si>
    <t>2. Kosten der Wärmelieferung</t>
  </si>
  <si>
    <t>Kostenvergleich</t>
  </si>
  <si>
    <t>AVBFernwärmeV</t>
  </si>
  <si>
    <t>Preisindizes</t>
  </si>
  <si>
    <t>kWh/a</t>
  </si>
  <si>
    <t>Arbeitspreis bezogen auf letzten Abrechnungzeitraum</t>
  </si>
  <si>
    <t>Ergebnis des Kostenvergleichs</t>
  </si>
  <si>
    <t>Aufzählung der relevanten Kosten für Vergleich</t>
  </si>
  <si>
    <t>Auszug Betriebskostenverordnung</t>
  </si>
  <si>
    <t>Arbeitspreis im Abrechnungsjahr</t>
  </si>
  <si>
    <t>GP</t>
  </si>
  <si>
    <t>AP</t>
  </si>
  <si>
    <t>Quelle:</t>
  </si>
  <si>
    <t>Basiswert zum Zeitpunkt der Angebotsabgabe</t>
  </si>
  <si>
    <t>Eingabe der Preisindizes im Abrechnungszeitraum</t>
  </si>
  <si>
    <t>Bewertung der Umlagefähigkeit</t>
  </si>
  <si>
    <t>Erläuterungsblätter</t>
  </si>
  <si>
    <t>Ergebnis: Kostenvergleich und Bewertung der Umlagefähigkeit</t>
  </si>
  <si>
    <t>Grundlage für die Berechnung des Kostenvergleichs unter Berücksichtigung der Preisentwicklung</t>
  </si>
  <si>
    <t>Nr.</t>
  </si>
  <si>
    <t>Bezeichnung</t>
  </si>
  <si>
    <t>Baualtersklasse</t>
  </si>
  <si>
    <t>bis 1986</t>
  </si>
  <si>
    <t>Konstanttemperatur-Kessel</t>
  </si>
  <si>
    <t>ab 1995</t>
  </si>
  <si>
    <t>NT-Kessel</t>
  </si>
  <si>
    <t>Brennwert-Kessel</t>
  </si>
  <si>
    <t>ab 1999</t>
  </si>
  <si>
    <t>Fernwärme-Übergabestation</t>
  </si>
  <si>
    <t>alle</t>
  </si>
  <si>
    <t>10.1</t>
  </si>
  <si>
    <t>10.2</t>
  </si>
  <si>
    <t>10.3</t>
  </si>
  <si>
    <t>11.1</t>
  </si>
  <si>
    <t>11.2</t>
  </si>
  <si>
    <t>11.3</t>
  </si>
  <si>
    <t>12.1</t>
  </si>
  <si>
    <t>12.2</t>
  </si>
  <si>
    <t>12.3</t>
  </si>
  <si>
    <t>15.1</t>
  </si>
  <si>
    <t>15.2</t>
  </si>
  <si>
    <t>13</t>
  </si>
  <si>
    <t>14</t>
  </si>
  <si>
    <t>Brennwert-Kessel verbessert</t>
  </si>
  <si>
    <t>Elektro-Wärmepumpe Außenluft</t>
  </si>
  <si>
    <t>Heizkreis-
temperatur</t>
  </si>
  <si>
    <t>70/55</t>
  </si>
  <si>
    <t>55/45</t>
  </si>
  <si>
    <t>1987-1994</t>
  </si>
  <si>
    <t>1979-1994</t>
  </si>
  <si>
    <t>Nutzfläche</t>
  </si>
  <si>
    <t>Nutzfläche IST</t>
  </si>
  <si>
    <t>Kostenvergleich gemäß Mietrecht (§ 556c BGB und §§ 8, 9, 10 WärmeLV)</t>
  </si>
  <si>
    <t>1. Betriebskosten der bisherigen Versorgung gemäß § 9 WärmeLV</t>
  </si>
  <si>
    <t>2. Kosten der Wärmelieferung gemäß § 10 WärmeLV</t>
  </si>
  <si>
    <t>Betriebskostenverordnung</t>
  </si>
  <si>
    <t>Wärmeerzeuger</t>
  </si>
  <si>
    <t>Grundkosten monatlich</t>
  </si>
  <si>
    <t>Grundkosten jährlich</t>
  </si>
  <si>
    <r>
      <t>GP</t>
    </r>
    <r>
      <rPr>
        <i/>
        <vertAlign val="subscript"/>
        <sz val="10"/>
        <color indexed="8"/>
        <rFont val="Tahoma"/>
        <family val="2"/>
      </rPr>
      <t>B</t>
    </r>
  </si>
  <si>
    <r>
      <t>AP</t>
    </r>
    <r>
      <rPr>
        <i/>
        <vertAlign val="subscript"/>
        <sz val="10"/>
        <color indexed="8"/>
        <rFont val="Tahoma"/>
        <family val="2"/>
      </rPr>
      <t>B</t>
    </r>
  </si>
  <si>
    <t>€/Monat</t>
  </si>
  <si>
    <t>€/Jahr</t>
  </si>
  <si>
    <t>Abrechnung Lieferant</t>
  </si>
  <si>
    <t>Durchschnitt Wärmemenge pro Jahr</t>
  </si>
  <si>
    <t>Verwendete Indizes/Faktoren für Preisänderung</t>
  </si>
  <si>
    <r>
      <t>GP</t>
    </r>
    <r>
      <rPr>
        <i/>
        <vertAlign val="subscript"/>
        <sz val="10"/>
        <rFont val="Tahoma"/>
        <family val="2"/>
      </rPr>
      <t>1</t>
    </r>
  </si>
  <si>
    <r>
      <t>GP</t>
    </r>
    <r>
      <rPr>
        <i/>
        <vertAlign val="subscript"/>
        <sz val="10"/>
        <rFont val="Tahoma"/>
        <family val="2"/>
      </rPr>
      <t>2</t>
    </r>
    <r>
      <rPr>
        <sz val="10"/>
        <rFont val="Arial"/>
        <family val="2"/>
      </rPr>
      <t/>
    </r>
  </si>
  <si>
    <r>
      <t>GP</t>
    </r>
    <r>
      <rPr>
        <i/>
        <vertAlign val="subscript"/>
        <sz val="10"/>
        <rFont val="Tahoma"/>
        <family val="2"/>
      </rPr>
      <t>3</t>
    </r>
    <r>
      <rPr>
        <sz val="10"/>
        <rFont val="Arial"/>
        <family val="2"/>
      </rPr>
      <t/>
    </r>
  </si>
  <si>
    <r>
      <t>GP</t>
    </r>
    <r>
      <rPr>
        <i/>
        <vertAlign val="subscript"/>
        <sz val="10"/>
        <rFont val="Tahoma"/>
        <family val="2"/>
      </rPr>
      <t>4</t>
    </r>
    <r>
      <rPr>
        <sz val="10"/>
        <rFont val="Arial"/>
        <family val="2"/>
      </rPr>
      <t/>
    </r>
  </si>
  <si>
    <r>
      <t>GP</t>
    </r>
    <r>
      <rPr>
        <i/>
        <vertAlign val="subscript"/>
        <sz val="10"/>
        <rFont val="Tahoma"/>
        <family val="2"/>
      </rPr>
      <t>5</t>
    </r>
    <r>
      <rPr>
        <sz val="10"/>
        <rFont val="Arial"/>
        <family val="2"/>
      </rPr>
      <t/>
    </r>
  </si>
  <si>
    <r>
      <t>AP</t>
    </r>
    <r>
      <rPr>
        <i/>
        <vertAlign val="subscript"/>
        <sz val="10"/>
        <rFont val="Tahoma"/>
        <family val="2"/>
      </rPr>
      <t>1</t>
    </r>
  </si>
  <si>
    <r>
      <t>AP</t>
    </r>
    <r>
      <rPr>
        <i/>
        <vertAlign val="subscript"/>
        <sz val="10"/>
        <rFont val="Tahoma"/>
        <family val="2"/>
      </rPr>
      <t>2</t>
    </r>
    <r>
      <rPr>
        <sz val="10"/>
        <rFont val="Arial"/>
        <family val="2"/>
      </rPr>
      <t/>
    </r>
  </si>
  <si>
    <r>
      <t>AP</t>
    </r>
    <r>
      <rPr>
        <i/>
        <vertAlign val="subscript"/>
        <sz val="10"/>
        <rFont val="Tahoma"/>
        <family val="2"/>
      </rPr>
      <t>3</t>
    </r>
    <r>
      <rPr>
        <sz val="10"/>
        <rFont val="Arial"/>
        <family val="2"/>
      </rPr>
      <t/>
    </r>
  </si>
  <si>
    <r>
      <t>AP</t>
    </r>
    <r>
      <rPr>
        <i/>
        <vertAlign val="subscript"/>
        <sz val="10"/>
        <rFont val="Tahoma"/>
        <family val="2"/>
      </rPr>
      <t>4</t>
    </r>
    <r>
      <rPr>
        <sz val="10"/>
        <rFont val="Arial"/>
        <family val="2"/>
      </rPr>
      <t/>
    </r>
  </si>
  <si>
    <r>
      <t>AP</t>
    </r>
    <r>
      <rPr>
        <i/>
        <vertAlign val="subscript"/>
        <sz val="10"/>
        <rFont val="Tahoma"/>
        <family val="2"/>
      </rPr>
      <t>5</t>
    </r>
    <r>
      <rPr>
        <sz val="10"/>
        <rFont val="Arial"/>
        <family val="2"/>
      </rPr>
      <t/>
    </r>
  </si>
  <si>
    <t>Wärmelieferpreis (Basis)</t>
  </si>
  <si>
    <t>Eingabe der Betriebskosten des letzten Abrechnungsjahres</t>
  </si>
  <si>
    <t xml:space="preserve">Preise und Preisindizes für gewerbliche Produkte (Erzeugerpreise) </t>
  </si>
  <si>
    <t>Arbeitnehmerverdienste und Indizes der Arbeitnehmerverdienste</t>
  </si>
  <si>
    <t>Statistisches Bundesamt, Fachserie 16 Reihe 2.4</t>
  </si>
  <si>
    <t>Statistisches Bundesamt, Fachserie 17 Reihe 2</t>
  </si>
  <si>
    <t>Statistisches Bundesamt, Fachserie 17 Reihe 1</t>
  </si>
  <si>
    <t>Preisindizes für die Land- und Forstwirtschaft</t>
  </si>
  <si>
    <t>Erläuterung</t>
  </si>
  <si>
    <t>European Energy Exchange AG</t>
  </si>
  <si>
    <t>Marktdaten Strom, Erdgas, Kohle, Emissionen</t>
  </si>
  <si>
    <t>Statistisches Bundesamt, Fachserie 17 Reihe 7</t>
  </si>
  <si>
    <t>https://www.destatis.de/DE/Publikationen/Thematisch/Preise/Verbraucherpreise/VerbraucherpreiseM.html</t>
  </si>
  <si>
    <t>Verbraucherpreisindizes für Deutschland</t>
  </si>
  <si>
    <t>Hinweise</t>
  </si>
  <si>
    <t>Durchschnittspreis des letzten Abrechnungszeitraums</t>
  </si>
  <si>
    <t>Grundpreis im Abrechnungsjahr</t>
  </si>
  <si>
    <t>Anmerkung: Die verwendeten Indizes müssen für den Kunden transparent und nachprüfbar sein.</t>
  </si>
  <si>
    <t>16.1</t>
  </si>
  <si>
    <t>16.2</t>
  </si>
  <si>
    <t>17.1</t>
  </si>
  <si>
    <t>17.2</t>
  </si>
  <si>
    <t>18</t>
  </si>
  <si>
    <t>Elektro-Wärmepumpe Erdreich</t>
  </si>
  <si>
    <t>Elektro-Wärmepumpe Grundwasser</t>
  </si>
  <si>
    <t>Elektro-Speicher</t>
  </si>
  <si>
    <t>8.1</t>
  </si>
  <si>
    <t>8.2</t>
  </si>
  <si>
    <t>8.3</t>
  </si>
  <si>
    <t>9.1</t>
  </si>
  <si>
    <t>9.2</t>
  </si>
  <si>
    <t>9.3</t>
  </si>
  <si>
    <t>11</t>
  </si>
  <si>
    <t>13.1</t>
  </si>
  <si>
    <t>13.2</t>
  </si>
  <si>
    <t xml:space="preserve">Übersicht über mögliche statistische Indizes zur Verwendung in Preisgleitklauseln. </t>
  </si>
  <si>
    <t xml:space="preserve">AGFW
Energieeffizienzverband 
für Wärme, Kälte und KWK e.V. </t>
  </si>
  <si>
    <t>Projekt:</t>
  </si>
  <si>
    <t>Bearbeiter:</t>
  </si>
  <si>
    <t>Datum:</t>
  </si>
  <si>
    <t>ct/kWh brutto (inkl. USt.)</t>
  </si>
  <si>
    <t>Betriebskosten der bisherigen Versorgung § 8 Nr. 1</t>
  </si>
  <si>
    <t>Urheber: Deutsche Energie-Agentur GmbH (dena)</t>
  </si>
  <si>
    <t>www.kompetenzzentrum-contracting.de</t>
  </si>
  <si>
    <t>Berechnungshilfe für den Kostenvergleich Wärmelieferung bei vermietetem Wohnraum</t>
  </si>
  <si>
    <r>
      <t>GP = GP</t>
    </r>
    <r>
      <rPr>
        <b/>
        <vertAlign val="subscript"/>
        <sz val="10"/>
        <rFont val="Arial"/>
        <family val="2"/>
      </rPr>
      <t>B</t>
    </r>
    <r>
      <rPr>
        <b/>
        <sz val="10"/>
        <rFont val="Arial"/>
        <family val="2"/>
      </rPr>
      <t xml:space="preserve"> </t>
    </r>
    <r>
      <rPr>
        <b/>
        <sz val="10"/>
        <rFont val="Symbol"/>
        <family val="1"/>
        <charset val="2"/>
      </rPr>
      <t>´</t>
    </r>
    <r>
      <rPr>
        <b/>
        <sz val="10"/>
        <rFont val="Arial"/>
        <family val="2"/>
      </rPr>
      <t xml:space="preserve"> (FixGP + G</t>
    </r>
    <r>
      <rPr>
        <b/>
        <vertAlign val="subscript"/>
        <sz val="10"/>
        <rFont val="Arial"/>
        <family val="2"/>
      </rPr>
      <t>1</t>
    </r>
    <r>
      <rPr>
        <b/>
        <sz val="10"/>
        <rFont val="Symbol"/>
        <family val="1"/>
        <charset val="2"/>
      </rPr>
      <t>´</t>
    </r>
    <r>
      <rPr>
        <b/>
        <sz val="10"/>
        <rFont val="Arial"/>
        <family val="2"/>
      </rPr>
      <t>GP</t>
    </r>
    <r>
      <rPr>
        <b/>
        <vertAlign val="subscript"/>
        <sz val="10"/>
        <rFont val="Arial"/>
        <family val="2"/>
      </rPr>
      <t>1</t>
    </r>
    <r>
      <rPr>
        <b/>
        <sz val="10"/>
        <rFont val="Arial"/>
        <family val="2"/>
      </rPr>
      <t>/GP</t>
    </r>
    <r>
      <rPr>
        <b/>
        <vertAlign val="subscript"/>
        <sz val="10"/>
        <rFont val="Arial"/>
        <family val="2"/>
      </rPr>
      <t>1B</t>
    </r>
    <r>
      <rPr>
        <b/>
        <sz val="10"/>
        <rFont val="Arial"/>
        <family val="2"/>
      </rPr>
      <t xml:space="preserve"> + G</t>
    </r>
    <r>
      <rPr>
        <b/>
        <vertAlign val="subscript"/>
        <sz val="10"/>
        <rFont val="Arial"/>
        <family val="2"/>
      </rPr>
      <t>2</t>
    </r>
    <r>
      <rPr>
        <b/>
        <sz val="10"/>
        <rFont val="Symbol"/>
        <family val="1"/>
        <charset val="2"/>
      </rPr>
      <t>´</t>
    </r>
    <r>
      <rPr>
        <b/>
        <sz val="10"/>
        <rFont val="Arial"/>
        <family val="2"/>
      </rPr>
      <t>GP</t>
    </r>
    <r>
      <rPr>
        <b/>
        <vertAlign val="subscript"/>
        <sz val="10"/>
        <rFont val="Arial"/>
        <family val="2"/>
      </rPr>
      <t>2</t>
    </r>
    <r>
      <rPr>
        <b/>
        <sz val="10"/>
        <rFont val="Arial"/>
        <family val="2"/>
      </rPr>
      <t>/GP</t>
    </r>
    <r>
      <rPr>
        <b/>
        <vertAlign val="subscript"/>
        <sz val="10"/>
        <rFont val="Arial"/>
        <family val="2"/>
      </rPr>
      <t>2B</t>
    </r>
    <r>
      <rPr>
        <b/>
        <sz val="10"/>
        <rFont val="Arial"/>
        <family val="2"/>
      </rPr>
      <t xml:space="preserve"> + …)</t>
    </r>
  </si>
  <si>
    <r>
      <t>AP = AP</t>
    </r>
    <r>
      <rPr>
        <b/>
        <vertAlign val="subscript"/>
        <sz val="10"/>
        <rFont val="Arial"/>
        <family val="2"/>
      </rPr>
      <t>B</t>
    </r>
    <r>
      <rPr>
        <b/>
        <sz val="10"/>
        <rFont val="Arial"/>
        <family val="2"/>
      </rPr>
      <t xml:space="preserve"> </t>
    </r>
    <r>
      <rPr>
        <b/>
        <sz val="10"/>
        <rFont val="Symbol"/>
        <family val="1"/>
        <charset val="2"/>
      </rPr>
      <t>´</t>
    </r>
    <r>
      <rPr>
        <b/>
        <sz val="10"/>
        <rFont val="Arial"/>
        <family val="2"/>
      </rPr>
      <t xml:space="preserve"> (FixAP + A</t>
    </r>
    <r>
      <rPr>
        <b/>
        <vertAlign val="subscript"/>
        <sz val="10"/>
        <rFont val="Arial"/>
        <family val="2"/>
      </rPr>
      <t>1</t>
    </r>
    <r>
      <rPr>
        <b/>
        <sz val="10"/>
        <rFont val="Symbol"/>
        <family val="1"/>
        <charset val="2"/>
      </rPr>
      <t>´</t>
    </r>
    <r>
      <rPr>
        <b/>
        <sz val="10"/>
        <rFont val="Arial"/>
        <family val="2"/>
      </rPr>
      <t>AP</t>
    </r>
    <r>
      <rPr>
        <b/>
        <vertAlign val="subscript"/>
        <sz val="10"/>
        <rFont val="Arial"/>
        <family val="2"/>
      </rPr>
      <t>1</t>
    </r>
    <r>
      <rPr>
        <b/>
        <sz val="10"/>
        <rFont val="Arial"/>
        <family val="2"/>
      </rPr>
      <t>/AP</t>
    </r>
    <r>
      <rPr>
        <b/>
        <vertAlign val="subscript"/>
        <sz val="10"/>
        <rFont val="Arial"/>
        <family val="2"/>
      </rPr>
      <t>1B</t>
    </r>
    <r>
      <rPr>
        <b/>
        <sz val="10"/>
        <rFont val="Arial"/>
        <family val="2"/>
      </rPr>
      <t xml:space="preserve"> + A</t>
    </r>
    <r>
      <rPr>
        <b/>
        <vertAlign val="subscript"/>
        <sz val="10"/>
        <rFont val="Arial"/>
        <family val="2"/>
      </rPr>
      <t>2</t>
    </r>
    <r>
      <rPr>
        <b/>
        <sz val="10"/>
        <rFont val="Symbol"/>
        <family val="1"/>
        <charset val="2"/>
      </rPr>
      <t>´</t>
    </r>
    <r>
      <rPr>
        <b/>
        <sz val="10"/>
        <rFont val="Arial"/>
        <family val="2"/>
      </rPr>
      <t>AP</t>
    </r>
    <r>
      <rPr>
        <b/>
        <vertAlign val="subscript"/>
        <sz val="10"/>
        <rFont val="Arial"/>
        <family val="2"/>
      </rPr>
      <t>2</t>
    </r>
    <r>
      <rPr>
        <b/>
        <sz val="10"/>
        <rFont val="Arial"/>
        <family val="2"/>
      </rPr>
      <t>/AP</t>
    </r>
    <r>
      <rPr>
        <b/>
        <vertAlign val="subscript"/>
        <sz val="10"/>
        <rFont val="Arial"/>
        <family val="2"/>
      </rPr>
      <t>2B</t>
    </r>
    <r>
      <rPr>
        <b/>
        <sz val="10"/>
        <rFont val="Arial"/>
        <family val="2"/>
      </rPr>
      <t xml:space="preserve"> + …)</t>
    </r>
  </si>
  <si>
    <t>Benennung mit genauer Fundstelle und Zeitpunkt
(Fachserie, Reihe, Laufende Nummer, etc.).</t>
  </si>
  <si>
    <t>Eingabefelder</t>
  </si>
  <si>
    <t>brutto (19% USt)</t>
  </si>
  <si>
    <t>Formeln zur Berechnung Preisänderung:</t>
  </si>
  <si>
    <t>Eingabe der Preisindizes im letzten Abrechnungszeitraum</t>
  </si>
  <si>
    <t>Eingabe der Betriebskosten der letzten drei Abrechnungszeiträume (in der Regel Jahre), beim Vermieter anzufragen</t>
  </si>
  <si>
    <t>Ergebnis: Kostenvergleich der Wärmelieferung gemäß § 8 WärmeLV</t>
  </si>
  <si>
    <t>(aus nachfolgender Berechnung)</t>
  </si>
  <si>
    <t>ct/kWh</t>
  </si>
  <si>
    <t>Hintergrund</t>
  </si>
  <si>
    <t>Regeln zur Datenaufnahme und Datenverwendung im Wohngebäudebestand</t>
  </si>
  <si>
    <t>Heizkostenverordnung</t>
  </si>
  <si>
    <t>Erläuterung der Berechnung</t>
  </si>
  <si>
    <t>Die vorliegende Berechnung der Pauschalwerte des Jahresnutzungsgrads erfolgt gemäß der Begründung zu §10 Wärmelieferverordnung.</t>
  </si>
  <si>
    <t>Hintergrund und Anwendung</t>
  </si>
  <si>
    <t>Externe Links</t>
  </si>
  <si>
    <t>Wärmelieferverordnung</t>
  </si>
  <si>
    <t>Weitere dena - Berechnungshilfe: Angebotsvergleich für Wärmelieferung</t>
  </si>
  <si>
    <t xml:space="preserve">Um die Vertragspartner dabei zu unterstützen, hat die dena im Rahmen des Kompetenzzentrums Contracting diese Berechnungshilfe erstellt. </t>
  </si>
  <si>
    <t xml:space="preserve">Damit kann der vorgeschriebene Vergleich der Betriebskosten durch Eingabe von Preisen und Verbrauchsdaten durchgeführt werden. </t>
  </si>
  <si>
    <t>Eine weitere Berechnungshilfe der dena ermöglicht  Vermietern den Vergleich verschiedener  Contracting-Angebote miteinander. Sie unterstützt dabei, Angebote für die Wärmelieferung auf Vollständigkeit hinsichtlich der WärmeLV zu prüfen und mehrere Angebote unter wirtschaftlichen Gesichtspunkten miteinander zu vergleichen.</t>
  </si>
  <si>
    <t>Link zum Download der Berechnungshilfe zum Angebotsvergleich</t>
  </si>
  <si>
    <t>Der Pauschalwert für den Jahresnutzungsgrad wird als Reziprokwert der Aufwandszahl einer Heizungsanlage berechnet.</t>
  </si>
  <si>
    <t>Auswählen: Fortlaufende Messung, Kurzzeitmessung, Pauschalwert und entsprechenden Wert eintragen</t>
  </si>
  <si>
    <t>Anteil der Warmwasserbereitung am Wärmeverbrauch:</t>
  </si>
  <si>
    <t>1.</t>
  </si>
  <si>
    <t>2.</t>
  </si>
  <si>
    <t>3.</t>
  </si>
  <si>
    <t>wenn keine fortlaufenden oder Kurzzeit-Messungen der Wärmemenge durchgeführt wurden.</t>
  </si>
  <si>
    <t>Andere Pauschalwerte können gemäß der Begründung zu §10 Wärmelieferverordnung verwendet werden,</t>
  </si>
  <si>
    <t>wenn sie auf einer empirisch gesicherten Grundlage basieren.</t>
  </si>
  <si>
    <t>Tabelle 2: Berechnung der Aufwandszahl gemäß BMVBS-Regeln und der Nutzfläche</t>
  </si>
  <si>
    <t>(Wärmeerzeugung Heizung)</t>
  </si>
  <si>
    <t>Tabelle 3: Berechnung der Aufwandszahl gemäß BMVBS-Regeln und der Nutzfläche</t>
  </si>
  <si>
    <t>(Wärmeerzeugung Warmwasser)</t>
  </si>
  <si>
    <t>Tabelle 1: Jahresnutzungsgrad</t>
  </si>
  <si>
    <t>Abrechnungs-</t>
  </si>
  <si>
    <t>zeitraum 1</t>
  </si>
  <si>
    <t>zeitraum 2</t>
  </si>
  <si>
    <t>zeitraum 3</t>
  </si>
  <si>
    <t>Anrechenbare Kosten gemäß Betriebskosten-Verordnung sind:</t>
  </si>
  <si>
    <t>www.gesetze-im-internet.de/betrkv/index.html</t>
  </si>
  <si>
    <t xml:space="preserve">Erläuterungsblatt Abrechnung und Preisänderungsklauseln: </t>
  </si>
  <si>
    <t>Auszug aus der Verordnung über Allgemeine Bedingungen für die</t>
  </si>
  <si>
    <t>http://www.gesetze-im-internet.de/avbfernw_rmev/index.html</t>
  </si>
  <si>
    <t>Erläuterungsblatt: Vorschläge für Quellen zu möglichen Indizes</t>
  </si>
  <si>
    <t>Vorschläge für Quellen im Tabellenblatt Preisindizes</t>
  </si>
  <si>
    <t>Erläuterungsblatt: Anrechenbare Kosten</t>
  </si>
  <si>
    <t>Auszug aus der Betriebskosten-Verordnung</t>
  </si>
  <si>
    <t>Begründung zur Wärmelieferordnung</t>
  </si>
  <si>
    <t xml:space="preserve">Zum 1. Juli 2013 ist die neue Verordnung zur Wärmelieferung in Kraft getreten, die erstmals einheitlich die Einsatzmöglichkeiten der Wärmelieferung (Contracting und Fernwärme) für alle Mietwohnungen in Deutschland definiert. </t>
  </si>
  <si>
    <t>des Betriebs der zentralen Warmwasserversorgungsanlage,
hierzu gehören die Kosten der Wasserversorgung entsprechend Nummer 2, soweit sie nicht dort
bereits berücksichtigt sind, und die Kosten der Wassererwärmung entsprechend Nummer 4 Buchstabe a</t>
  </si>
  <si>
    <t>der Reinigung und Wartung von Etagenheizungen und Gaseinzelfeuerstätten,
hierzu gehören die Kosten der Beseitigung von Wasserablagerungen und Verbrennungsrückständen
in der Anlage, die Kosten der regelmäßigen Prüfung der Betriebsbereitschaft und Betriebssicherheit
und der damit zusammenhängenden Einstellung durch eine Fachkraft sowie die Kosten der Messungen
nach dem Bundes-Immissionsschutzgesetz.</t>
  </si>
  <si>
    <t>der Reinigung und Wartung von Warmwassergeräten,
hierzu gehören die Kosten der Beseitigung von Wasserablagerungen und Verbrennungsrückständen
im Innern der Geräte sowie die Kosten der regelmäßigen Prüfung der Betriebsbereitschaft und
Betriebssicherheit und der damit zusammenhängenden Einstellung durch eine Fachkraft.</t>
  </si>
  <si>
    <t>hierzu gehören die Kehrgebühren nach der maßgebenden Gebührenordnung, soweit sie nicht bereits als
Kosten nach Nummer 4 Buchstabe a berücksichtigt sind.</t>
  </si>
  <si>
    <t>bei verbundenen Etagenheizungen und Warmwasserversorgungsanlagen entsprechend Nummer 4
Buchstabe d und entsprechend Nummer 2, soweit sie nicht dort bereits berücksichtigt sind.</t>
  </si>
  <si>
    <t>§ 2 Nr. 5.</t>
  </si>
  <si>
    <t>§ 2 Nr.4.</t>
  </si>
  <si>
    <t>§ 2 Nr. 6.</t>
  </si>
  <si>
    <t>§ 2 Nr. 12.</t>
  </si>
  <si>
    <r>
      <t>(4) Preisänderungsklauseln dürfen nur so ausgestaltet sein, dass sie sowohl die</t>
    </r>
    <r>
      <rPr>
        <b/>
        <sz val="10"/>
        <rFont val="Arial"/>
        <family val="2"/>
      </rPr>
      <t xml:space="preserve"> Kostenentwicklung</t>
    </r>
    <r>
      <rPr>
        <sz val="10"/>
        <rFont val="Arial"/>
        <family val="2"/>
      </rPr>
      <t xml:space="preserve"> bei</t>
    </r>
  </si>
  <si>
    <t xml:space="preserve">Künftig können Vermieter unabhängig vom Alter des Mietvertrags die Wärmelieferung unter bestimmten Voraussetzungen an einen Energiedienstleister (Contractor) übertragen. </t>
  </si>
  <si>
    <t xml:space="preserve">hier: Aufwandszahlen für Kesselanlagen zur Ermittlung der Pauschalwerte für Jahresnutzungsgrade. </t>
  </si>
  <si>
    <t>Basis:</t>
  </si>
  <si>
    <t>Regeln zur Datenaufnahme und Datenverwendung im Wohngebäudebestand vom BMVBS veröffentlicht (Stand: 30. Juli 2009)</t>
  </si>
  <si>
    <t>3. daraus abgeleitet: Regeln zur Datenaufnahme und Datenverwendung im Wohngebäudebestand, BMVBS, 30. Juli 2009</t>
  </si>
  <si>
    <t>Berechnung des Pauschalwertes (wenn keine fortlaufenden oder Kurzzeit-Messungen der Wärmemenge durchgeführt wurden).</t>
  </si>
  <si>
    <t>Nachfolgend finden Sie relevante Auszüge der o.g. Verordnung als ergänzende Information.</t>
  </si>
  <si>
    <t>Die Nummerierung richtet sich nach der o.g. Verordnung</t>
  </si>
  <si>
    <t>Link zur Heizkostenverordnung im Portal "Gesetze im Internet"</t>
  </si>
  <si>
    <t>Link zur Wärmelieferverordnung im Portal "Gesetze im Internet"</t>
  </si>
  <si>
    <t>Link zum pdf im Infoportal des Kompetenzzentrum Contracting</t>
  </si>
  <si>
    <t>Abschnitt Öffentlich: Link zur Veröffentlichung</t>
  </si>
  <si>
    <t>Bemerkung</t>
  </si>
  <si>
    <t>des Betriebs der zentralen Heizungsanlage einschließlich der Abgasanlage, hierzu gehören</t>
  </si>
  <si>
    <t>die Kosten der Messungen nach dem Bundes-Immissionsschutzgesetz,</t>
  </si>
  <si>
    <t>die Kosten der verbrauchten Brennstoffe und ihrer Lieferung,</t>
  </si>
  <si>
    <t>die Kosten des Betriebsstroms,</t>
  </si>
  <si>
    <t>die Kosten der Bedienung, Überwachung und Pflege der Anlage, der regelmäßigen Prüfung ihrer Betriebsbereitschaft und Betriebssicherheit einschließlich der Einstellung durch eine Fachkraft, der Reinigung der Anlage und des Betriebsraums,</t>
  </si>
  <si>
    <t>die Kosten der Anmietung oder anderer Arten der Gebrauchsüberlassung einer Ausstattung zur Verbrauchserfassung sowie</t>
  </si>
  <si>
    <t>die Kosten der Verwendung einer Ausstattung zur Verbrauchserfassung einschließlich der Kosten der Eichung sowie der Kosten der Berechnung und Aufteilung</t>
  </si>
  <si>
    <t>2. Begründung zur Wärmelieferverordnung vom 14. Juni 2013</t>
  </si>
  <si>
    <t>1. Wärmelieferverordnung vom 07. Juni 2013</t>
  </si>
  <si>
    <t xml:space="preserve">Betriebskostenverordnung vom 25. November 2003 (BGBl. I S. 2346, 2347), </t>
  </si>
  <si>
    <t>die durch Artikel 4 des Gesetzes vom 3. Mai 2012 (BGBl. I S. 958) geändert worden ist</t>
  </si>
  <si>
    <t>Basis der Berechnungshilfe</t>
  </si>
  <si>
    <t>Link zum Tabellenblatt Jahresnutzungsgrad</t>
  </si>
  <si>
    <t>Link zum "Info-Portal Energieeinsparung" des BBSR</t>
  </si>
  <si>
    <t>-</t>
  </si>
  <si>
    <t>Flüssiggas</t>
  </si>
  <si>
    <t>Liter</t>
  </si>
  <si>
    <t>Heizwert oder Brennwert?</t>
  </si>
  <si>
    <t>Heizwert</t>
  </si>
  <si>
    <r>
      <t>AP</t>
    </r>
    <r>
      <rPr>
        <i/>
        <vertAlign val="subscript"/>
        <sz val="10"/>
        <rFont val="Tahoma"/>
        <family val="2"/>
      </rPr>
      <t>6</t>
    </r>
    <r>
      <rPr>
        <sz val="10"/>
        <rFont val="Arial"/>
        <family val="2"/>
      </rPr>
      <t/>
    </r>
  </si>
  <si>
    <r>
      <t>AP</t>
    </r>
    <r>
      <rPr>
        <i/>
        <vertAlign val="subscript"/>
        <sz val="10"/>
        <rFont val="Tahoma"/>
        <family val="2"/>
      </rPr>
      <t>7</t>
    </r>
    <r>
      <rPr>
        <sz val="10"/>
        <rFont val="Arial"/>
        <family val="2"/>
      </rPr>
      <t/>
    </r>
  </si>
  <si>
    <t>Angaben zur Preiszusammensetzung und Preisanpassung</t>
  </si>
  <si>
    <t>sonstige abgerechnete Betriebskosten</t>
  </si>
  <si>
    <t>Quelle: DIN V 18599 Beiblatt 1:2010-01</t>
  </si>
  <si>
    <t>Nachfolgend finden Sie Standardwerte für typische Energieträger.</t>
  </si>
  <si>
    <t>Liegen aus der Abrechnung des Energieversorgers genauere Werte vor, sind dessen Werte im Kostenvergleich zu verwenden.</t>
  </si>
  <si>
    <t>Energieträger</t>
  </si>
  <si>
    <t>Heizöl leicht</t>
  </si>
  <si>
    <t>Heizöl schwer</t>
  </si>
  <si>
    <t>Erdgas H</t>
  </si>
  <si>
    <t>Erdgas L</t>
  </si>
  <si>
    <t>Stadtgas</t>
  </si>
  <si>
    <t>Steinkohle</t>
  </si>
  <si>
    <t>Braunkohle</t>
  </si>
  <si>
    <t>Koks</t>
  </si>
  <si>
    <t>Holz</t>
  </si>
  <si>
    <t>Holzpellets</t>
  </si>
  <si>
    <t>Holzhackschnitzel</t>
  </si>
  <si>
    <t>Nah- und Fernwärme</t>
  </si>
  <si>
    <t>Strom</t>
  </si>
  <si>
    <t>kg</t>
  </si>
  <si>
    <t>m³</t>
  </si>
  <si>
    <t>SRm</t>
  </si>
  <si>
    <t>Energieinhalt des Lieferanten verwenden</t>
  </si>
  <si>
    <t>für lufttrockenes Holz</t>
  </si>
  <si>
    <t>bezogen auf Schüttraummeter</t>
  </si>
  <si>
    <t>Umrechnung nicht erforderlich</t>
  </si>
  <si>
    <t>Hinweise gemäß 
DIN V 18599 Bbl. 1</t>
  </si>
  <si>
    <r>
      <t>Heizwert
H</t>
    </r>
    <r>
      <rPr>
        <b/>
        <vertAlign val="subscript"/>
        <sz val="10"/>
        <color indexed="8"/>
        <rFont val="Arial"/>
        <family val="2"/>
      </rPr>
      <t xml:space="preserve">I
</t>
    </r>
    <r>
      <rPr>
        <b/>
        <sz val="10"/>
        <color indexed="8"/>
        <rFont val="Arial"/>
        <family val="2"/>
      </rPr>
      <t>[kWh/ME]</t>
    </r>
  </si>
  <si>
    <t>§9 Ermittlung der Betriebskosten der Eigenversorgung</t>
  </si>
  <si>
    <t>Betriebskosten gemäß §9 (1) Nr.3 WärmeLV</t>
  </si>
  <si>
    <t xml:space="preserve">Absatz (1) Nummer 3 </t>
  </si>
  <si>
    <t>Dokumentation der Betriebskosten</t>
  </si>
  <si>
    <t>Kostenbeschreibung</t>
  </si>
  <si>
    <t>Euro netto</t>
  </si>
  <si>
    <t>Euro brutto</t>
  </si>
  <si>
    <t>Summe</t>
  </si>
  <si>
    <t>vgl. auch Tab. BetrKV</t>
  </si>
  <si>
    <t>Berechnungs- und Dokumentationsblätter</t>
  </si>
  <si>
    <t>Betriebskosten</t>
  </si>
  <si>
    <t>Wärmeinhalte</t>
  </si>
  <si>
    <t>Wärmeinhalte und Umrechnungsfaktoren Brennwert/Heizwert für typische Brennstoffe</t>
  </si>
  <si>
    <t>Eingabe der Angebotsdaten des Wärmelieferanten (Preise, Preisindizes)</t>
  </si>
  <si>
    <r>
      <t>G</t>
    </r>
    <r>
      <rPr>
        <vertAlign val="subscript"/>
        <sz val="10"/>
        <rFont val="Arial"/>
        <family val="2"/>
      </rPr>
      <t>i</t>
    </r>
  </si>
  <si>
    <r>
      <t>GP</t>
    </r>
    <r>
      <rPr>
        <vertAlign val="subscript"/>
        <sz val="10"/>
        <rFont val="Arial"/>
        <family val="2"/>
      </rPr>
      <t>iB</t>
    </r>
  </si>
  <si>
    <t>Preisindex im 
Abrechnungszeitraum 3</t>
  </si>
  <si>
    <r>
      <t>GP</t>
    </r>
    <r>
      <rPr>
        <vertAlign val="subscript"/>
        <sz val="10"/>
        <rFont val="Arial"/>
        <family val="2"/>
      </rPr>
      <t>i</t>
    </r>
  </si>
  <si>
    <t>Laufindex i=1</t>
  </si>
  <si>
    <t>Laufindex i=2</t>
  </si>
  <si>
    <t>Laufindex i=3</t>
  </si>
  <si>
    <t>Laufindex i=4</t>
  </si>
  <si>
    <t>Laufindex i=5</t>
  </si>
  <si>
    <r>
      <t>A</t>
    </r>
    <r>
      <rPr>
        <vertAlign val="subscript"/>
        <sz val="10"/>
        <rFont val="Arial"/>
        <family val="2"/>
      </rPr>
      <t>i</t>
    </r>
  </si>
  <si>
    <r>
      <t>AP</t>
    </r>
    <r>
      <rPr>
        <vertAlign val="subscript"/>
        <sz val="10"/>
        <rFont val="Arial"/>
        <family val="2"/>
      </rPr>
      <t>i</t>
    </r>
  </si>
  <si>
    <t>Fixanteil FixAP</t>
  </si>
  <si>
    <t>Fixanteil FixGP</t>
  </si>
  <si>
    <t>Laufindex i=6</t>
  </si>
  <si>
    <t>Laufindex i=7</t>
  </si>
  <si>
    <t>Preisanteile
indiziert</t>
  </si>
  <si>
    <t>Den nach Nummer 2 ermittelten (Energie-)Kosten sind die sonstigen abgerechneten Betriebskosten  des letzten</t>
  </si>
  <si>
    <t>Dokumentation der sonstigen Betriebskosten, die in den Kostenvergleich einfließen.</t>
  </si>
  <si>
    <t>sind nicht zu berücksichtigen.</t>
  </si>
  <si>
    <t xml:space="preserve">Die Kosten, die im Rahmen der Verbrauchserfassung und Abrechnung je Wohneinheit anfallen, </t>
  </si>
  <si>
    <t>Hinweise:</t>
  </si>
  <si>
    <t>Es ist zu prüfen, ob Betriebskosten, die nicht jährlich anfallen, anteilig zu berücksichtigen sind.</t>
  </si>
  <si>
    <r>
      <t>AP</t>
    </r>
    <r>
      <rPr>
        <vertAlign val="subscript"/>
        <sz val="10"/>
        <rFont val="Arial"/>
        <family val="2"/>
      </rPr>
      <t>iB</t>
    </r>
  </si>
  <si>
    <t>Eine zentrale Vorgabe ist die Kostenneutralität, die anhand eines Kostenvergleichs nachgewiesen werden muss. Dabei werden die bisherigen Betriebskosten mit denen der gewerblichen Wärmelieferung verglichen.</t>
  </si>
  <si>
    <t>Zitat §24 Abs. 4 der Verordnung über Allgemeine Bedingungen 
für die Versorgung mit Fernwärme (AVBFernwärmeV)</t>
  </si>
  <si>
    <r>
      <t>Brennwert
H</t>
    </r>
    <r>
      <rPr>
        <b/>
        <vertAlign val="subscript"/>
        <sz val="10"/>
        <color indexed="8"/>
        <rFont val="Arial"/>
        <family val="2"/>
      </rPr>
      <t xml:space="preserve">S
</t>
    </r>
    <r>
      <rPr>
        <b/>
        <sz val="10"/>
        <color indexed="8"/>
        <rFont val="Arial"/>
        <family val="2"/>
      </rPr>
      <t>[kWh/ME]</t>
    </r>
  </si>
  <si>
    <t>€/Jahr netto (ohne USt.)</t>
  </si>
  <si>
    <t>ct/kWh netto (ohne. USt.)</t>
  </si>
  <si>
    <t>Arbeitskosten bezogen auf letzten Abrechnungzeitraum</t>
  </si>
  <si>
    <t>Euro netto (ohne. USt.)</t>
  </si>
  <si>
    <t>Euro brutto (inkl. USt.)</t>
  </si>
  <si>
    <t>Euro netto (ohne USt.)</t>
  </si>
  <si>
    <t>Arbeitskosten (preisbereinigt)/Jahr</t>
  </si>
  <si>
    <t>Umrechnungs-faktor
Brennwert/
Heizwert</t>
  </si>
  <si>
    <t>Wurden während der letzten drei Abrechnungsjahre Modernisierungsmaßnahmen vorgenommen?</t>
  </si>
  <si>
    <t>Wenn ja, in welchem Abrechungszeitraum?</t>
  </si>
  <si>
    <t>Verbrauchskosten nach §9 (1)</t>
  </si>
  <si>
    <t>Betriebskosten des letzten Abrechungszeitraums § 9 (1)</t>
  </si>
  <si>
    <t>Abrechnungszeitraums, die der Versorgung mit Wärme oder Warmwasser dienen, hinzuzurechnen.</t>
  </si>
  <si>
    <t>Daten sind vom Anbieter beim Vermieter anzufragen.</t>
  </si>
  <si>
    <t>Empfehlung: Anteil aus vorhandenen Betriebskostenabrechnungen oder nach Heizkostenverordnung berechnen.</t>
  </si>
  <si>
    <t>Quellen für mögliche Preisindizes der Preisgleitklauseln</t>
  </si>
  <si>
    <t>Hiermit können innerhalb des Geltungsbereichs der Bekanntmachung (100 bis 10.000 m² Gebäudenutzfläche) Jahresnutzungsgrade berechnet werden.</t>
  </si>
  <si>
    <t>In die Bestimmung gehen die Art der Wärmeerzeugung, das Baualter und die Gebäudenutzfläche ein.</t>
  </si>
  <si>
    <t>Gebäudenutzfläche</t>
  </si>
  <si>
    <t>veröffentlichten Werte für 150, 500 und 2.500 m² der BMVBS-Bekanntmachung.</t>
  </si>
  <si>
    <t>Der Inter- und Extrapolation der Aufwandszahlen erfolgt unter Berechnung einer hyperbolischen Kurve durch die in der Bekanntmachung</t>
  </si>
  <si>
    <t>Empfehlung: Berechnung und Dokumentation der Betriebskosten in Tabellenblatt Betriebskosten</t>
  </si>
  <si>
    <t>Anteile Preisindex
am Grundpreis</t>
  </si>
  <si>
    <t>Aktueller Basiswert 
Preisindex (Angebot)</t>
  </si>
  <si>
    <t>Aktueller Basiswert
Preisindex (Angebot)</t>
  </si>
  <si>
    <t>Anteile Preisindex
am Arbeitspreis</t>
  </si>
  <si>
    <t>Grundkosten bezogen auf letzten Abrechnungzeitraum</t>
  </si>
  <si>
    <t>Empfehlung: Berechnung gemäß EnEV Anlage 1 Abschnitt 1.3.3</t>
  </si>
  <si>
    <t>Energieeinsparverordnung EnEV</t>
  </si>
  <si>
    <t>Grundkosten (preisbereinigt)/Jahr</t>
  </si>
  <si>
    <t>Die Aufwandszahlen für Heizungsanlagen sind in den Tabellen 4 und 5 der Bekanntmachungen für die Erstellung von Energieausweisen -</t>
  </si>
  <si>
    <t>Erläuterungsblatt: Wärmeinhalte und und Umrechnungsfaktoren</t>
  </si>
  <si>
    <t>Mengen-einheit
ME</t>
  </si>
  <si>
    <t>Pauschalwerte Jahresnutzungsgrad der Altanlage gemäß Begründung zu §10 Wärmelieferverordnung</t>
  </si>
  <si>
    <t>Pauschalwerte für den Jahresnutzungsgrad der Altanlage sind nur dann zu verwenden,</t>
  </si>
  <si>
    <t>Jahresnutzungsgrad der Altanlage</t>
  </si>
  <si>
    <t>Auswahl Wärmeerzeuger:</t>
  </si>
  <si>
    <t>Auswahl Baualtersklasse:</t>
  </si>
  <si>
    <t>5.</t>
  </si>
  <si>
    <t>Jahresnutzungsgrad:</t>
  </si>
  <si>
    <t>HK-Temp.</t>
  </si>
  <si>
    <t>JNG</t>
  </si>
  <si>
    <t xml:space="preserve">Variante A: Berechnung des Jahresnutzungsgrads aus dem Reziprokwert der Anlagenaufwandszahl </t>
  </si>
  <si>
    <t>bis 1986 (Heizkessel)</t>
  </si>
  <si>
    <t>1987-1994 (Heizkessel)</t>
  </si>
  <si>
    <t>ab 1995 (Heizkessel)</t>
  </si>
  <si>
    <t>ab 1999 (Heizkessel)</t>
  </si>
  <si>
    <t>alle (Fernwärme+Elektro-Speicher)</t>
  </si>
  <si>
    <t>1979-1994 (Elektro-Wärmepumpe)</t>
  </si>
  <si>
    <t>ab 1995 (Elektro-Wärmepumpe)</t>
  </si>
  <si>
    <t>3. daraus abgeleitet: Andere Pauschalwerte, wenn sie auf einer empirisch gesicherten Grundlage basieren.</t>
  </si>
  <si>
    <t>In die Bestimmung gehen die Art des Heizkessels, die Art des Brenners, die Warmwasserbereitung, die Heizleistung und die Auslastung des Heizkessels ein.</t>
  </si>
  <si>
    <t>Der Jahresnutzungsgrad wird über eine Formel berechnet, welche diese Einflussfaktoren beinhaltet.</t>
  </si>
  <si>
    <t>Brennwertkessel?</t>
  </si>
  <si>
    <t>ja</t>
  </si>
  <si>
    <t>Brennstoffmenge in kWh</t>
  </si>
  <si>
    <t>Athmosphärischer Brenner?</t>
  </si>
  <si>
    <t>Nur Raumheizung, ohne Warmwasser?</t>
  </si>
  <si>
    <t>6.</t>
  </si>
  <si>
    <t>7.</t>
  </si>
  <si>
    <t>Eingabewerte und Ergebnis</t>
  </si>
  <si>
    <t xml:space="preserve">Variante B: Berechnung des Jahresnutzungsgrads gemäß Gutachten zur </t>
  </si>
  <si>
    <t>„Ermittlung von anerkannten Pauschalwerten für den Jahresnutzungsgrad (JNG) von Heizungsanlagen“</t>
  </si>
  <si>
    <t>Volllaststunden in h</t>
  </si>
  <si>
    <t>Pauschalwert (BMVBS)</t>
  </si>
  <si>
    <t>Heizwert (Hi)</t>
  </si>
  <si>
    <t>Hiermit können die Jahresnutzungsgrade der meisten Heizkesselanlagen unabhängig von der Gebäudenutzfläche berechnet werden.</t>
  </si>
  <si>
    <t xml:space="preserve">Derzeit vom Anwendungsbereich ausgenommen sind Ölheizungen, welche im Gutachten "Ermittlung anerkannter Pauschalwerte" nicht berücksichtigt wurden.  </t>
  </si>
  <si>
    <t>Gutachten zur "Ermittlung von anerkannten Pauschalwerten für den Jahresnutzungsgrad (JNG) von Heizungsanlagen"</t>
  </si>
  <si>
    <t>Link zum pdf im Infoportal des ZVEI</t>
  </si>
  <si>
    <t>Datum [TT.MM.JJJ]:</t>
  </si>
  <si>
    <t>4. Gutachten zur „Ermittlung von anerkannten Pauschalwerten für den Jahresnutzungsgrad (JNG) von Heizungsanlagen“, EBZ Bochum, Prof. Grinewitschus, September 2015</t>
  </si>
  <si>
    <t xml:space="preserve">Hilfswerte: Spalten M - T </t>
  </si>
  <si>
    <t>Link zum Zukunft-Haus-Portal der dena</t>
  </si>
  <si>
    <t>Der Pauschalwert für den Jahresnutzungsgrad wird aus Eingangsgrößen berechnet, die an der Heizungsanlage leicht selbst feststellbar sind.</t>
  </si>
  <si>
    <t xml:space="preserve">Die Bestimmung der empirischen Formel erfolgte mittels Regressionanalyse im Rahmen des oben genannten Gutachtens. </t>
  </si>
  <si>
    <t>Nennleistung in kW (Anwendungsbereich 8 - 2700 kW)</t>
  </si>
  <si>
    <t>Version: 04. Januar 2017</t>
  </si>
  <si>
    <t>https://www.agfw.de/energiewirtschaft-recht-politik/wirtschaft-und-markt/markt-preise/preisanpassung/</t>
  </si>
  <si>
    <t>http://www.eex.com/de/marktdaten#/marktdaten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</si>
</sst>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66" formatCode="0.0"/>
    <numFmt numFmtId="167" formatCode="_-* #,##0.00\ [$€]_-;\-* #,##0.00\ [$€]_-;_-* &quot;-&quot;??\ [$€]_-;_-@_-"/>
    <numFmt numFmtId="168" formatCode="0.000"/>
    <numFmt numFmtId="169" formatCode="#,##0\ &quot;m²&quot;"/>
    <numFmt numFmtId="170" formatCode="#,##0.0"/>
    <numFmt numFmtId="171" formatCode="#,##0.000"/>
    <numFmt numFmtId="172" formatCode="0.0%"/>
    <numFmt numFmtId="173" formatCode="##\ ##"/>
    <numFmt numFmtId="174" formatCode="##\ ##\ #"/>
    <numFmt numFmtId="175" formatCode="##\ ##\ ##"/>
    <numFmt numFmtId="176" formatCode="##\ ##\ ##\ ###"/>
  </numFmts>
  <fonts count="60" x14ac:knownFonts="1">
    <font>
      <sz val="10"/>
      <name val="Arial"/>
    </font>
    <font>
      <sz val="10"/>
      <name val="Arial"/>
      <family val="2"/>
    </font>
    <font>
      <b/>
      <sz val="10"/>
      <name val="Arial"/>
      <family val="2"/>
    </font>
    <font>
      <sz val="10"/>
      <name val="Arial"/>
      <family val="2"/>
    </font>
    <font>
      <sz val="10"/>
      <color indexed="10"/>
      <name val="Arial"/>
      <family val="2"/>
    </font>
    <font>
      <sz val="10"/>
      <color indexed="12"/>
      <name val="Arial"/>
      <family val="2"/>
    </font>
    <font>
      <b/>
      <sz val="10"/>
      <color indexed="12"/>
      <name val="Arial"/>
      <family val="2"/>
    </font>
    <font>
      <b/>
      <sz val="12"/>
      <name val="Arial"/>
      <family val="2"/>
    </font>
    <font>
      <sz val="10"/>
      <name val="Times New Roman"/>
      <family val="1"/>
    </font>
    <font>
      <sz val="9"/>
      <name val="Arial"/>
      <family val="2"/>
    </font>
    <font>
      <sz val="9"/>
      <name val="Arial"/>
      <family val="2"/>
    </font>
    <font>
      <b/>
      <sz val="8.5"/>
      <name val="Arial"/>
      <family val="2"/>
    </font>
    <font>
      <sz val="8.5"/>
      <name val="Arial"/>
      <family val="2"/>
    </font>
    <font>
      <i/>
      <sz val="10"/>
      <name val="Tahoma"/>
      <family val="2"/>
    </font>
    <font>
      <sz val="10"/>
      <name val="Tahoma"/>
      <family val="2"/>
    </font>
    <font>
      <i/>
      <vertAlign val="subscript"/>
      <sz val="10"/>
      <color indexed="8"/>
      <name val="Tahoma"/>
      <family val="2"/>
    </font>
    <font>
      <sz val="8"/>
      <name val="Arial"/>
      <family val="2"/>
    </font>
    <font>
      <sz val="11"/>
      <name val="Arial"/>
      <family val="2"/>
    </font>
    <font>
      <sz val="10"/>
      <name val="Arial"/>
      <family val="2"/>
    </font>
    <font>
      <i/>
      <vertAlign val="subscript"/>
      <sz val="10"/>
      <name val="Tahoma"/>
      <family val="2"/>
    </font>
    <font>
      <u/>
      <sz val="10"/>
      <name val="Arial"/>
      <family val="2"/>
    </font>
    <font>
      <sz val="12"/>
      <name val="Times New Roman"/>
      <family val="1"/>
    </font>
    <font>
      <sz val="10"/>
      <color indexed="8"/>
      <name val="Arial"/>
      <family val="2"/>
    </font>
    <font>
      <u/>
      <sz val="10"/>
      <color indexed="12"/>
      <name val="Arial"/>
      <family val="2"/>
    </font>
    <font>
      <b/>
      <sz val="11"/>
      <name val="Arial"/>
      <family val="2"/>
    </font>
    <font>
      <b/>
      <vertAlign val="subscript"/>
      <sz val="10"/>
      <name val="Arial"/>
      <family val="2"/>
    </font>
    <font>
      <b/>
      <sz val="10"/>
      <name val="Symbol"/>
      <family val="1"/>
      <charset val="2"/>
    </font>
    <font>
      <sz val="12"/>
      <name val="Arial"/>
      <family val="2"/>
    </font>
    <font>
      <sz val="8"/>
      <color indexed="81"/>
      <name val="Tahoma"/>
      <family val="2"/>
    </font>
    <font>
      <b/>
      <sz val="8"/>
      <color indexed="81"/>
      <name val="Tahoma"/>
      <family val="2"/>
    </font>
    <font>
      <i/>
      <sz val="10"/>
      <name val="Arial"/>
      <family val="2"/>
    </font>
    <font>
      <sz val="8"/>
      <name val="Times New Roman"/>
      <family val="1"/>
    </font>
    <font>
      <b/>
      <sz val="10"/>
      <name val="Tahoma"/>
      <family val="2"/>
    </font>
    <font>
      <vertAlign val="subscript"/>
      <sz val="10"/>
      <name val="Arial"/>
      <family val="2"/>
    </font>
    <font>
      <b/>
      <sz val="10"/>
      <color indexed="8"/>
      <name val="Arial"/>
      <family val="2"/>
    </font>
    <font>
      <b/>
      <vertAlign val="subscript"/>
      <sz val="10"/>
      <color indexed="8"/>
      <name val="Arial"/>
      <family val="2"/>
    </font>
    <font>
      <b/>
      <u/>
      <sz val="12"/>
      <color theme="1"/>
      <name val="Arial"/>
      <family val="2"/>
    </font>
    <font>
      <sz val="10"/>
      <color theme="1"/>
      <name val="Arial"/>
      <family val="2"/>
    </font>
    <font>
      <b/>
      <sz val="10"/>
      <color theme="1"/>
      <name val="Arial"/>
      <family val="2"/>
    </font>
    <font>
      <sz val="10"/>
      <color rgb="FFFF0000"/>
      <name val="Arial"/>
      <family val="2"/>
    </font>
    <font>
      <sz val="8"/>
      <color rgb="FFFF0000"/>
      <name val="Arial"/>
      <family val="2"/>
    </font>
    <font>
      <sz val="11"/>
      <color rgb="FFFF0000"/>
      <name val="Arial"/>
      <family val="2"/>
    </font>
    <font>
      <sz val="10"/>
      <color rgb="FF000000"/>
      <name val="Arial"/>
      <family val="2"/>
    </font>
    <font>
      <sz val="10"/>
      <color rgb="FF0000FF"/>
      <name val="Arial"/>
      <family val="2"/>
    </font>
    <font>
      <i/>
      <sz val="10"/>
      <color rgb="FF000000"/>
      <name val="Tahoma"/>
      <family val="2"/>
    </font>
    <font>
      <b/>
      <sz val="11"/>
      <color theme="1"/>
      <name val="Arial"/>
      <family val="2"/>
    </font>
    <font>
      <b/>
      <sz val="10"/>
      <color rgb="FF000000"/>
      <name val="Arial"/>
      <family val="2"/>
    </font>
    <font>
      <sz val="8.5"/>
      <color rgb="FF000000"/>
      <name val="Arial"/>
      <family val="2"/>
    </font>
    <font>
      <u/>
      <sz val="10"/>
      <color rgb="FF0000FF"/>
      <name val="Arial"/>
      <family val="2"/>
    </font>
    <font>
      <b/>
      <u/>
      <sz val="11"/>
      <color rgb="FF3333FF"/>
      <name val="Arial"/>
      <family val="2"/>
    </font>
    <font>
      <i/>
      <sz val="10"/>
      <color theme="1"/>
      <name val="Arial"/>
      <family val="2"/>
    </font>
    <font>
      <b/>
      <sz val="12"/>
      <color theme="1"/>
      <name val="Arial"/>
      <family val="2"/>
    </font>
    <font>
      <u/>
      <sz val="10"/>
      <color rgb="FF0070C0"/>
      <name val="Arial"/>
      <family val="2"/>
    </font>
    <font>
      <sz val="12"/>
      <color theme="1"/>
      <name val="Arial"/>
      <family val="2"/>
    </font>
    <font>
      <sz val="10"/>
      <color theme="1"/>
      <name val="Calibri"/>
      <family val="2"/>
      <scheme val="minor"/>
    </font>
    <font>
      <u/>
      <sz val="9"/>
      <color theme="1"/>
      <name val="Arial"/>
      <family val="2"/>
    </font>
    <font>
      <u/>
      <sz val="10"/>
      <color rgb="FF3333FF"/>
      <name val="Arial"/>
      <family val="2"/>
    </font>
    <font>
      <sz val="10"/>
      <color theme="0"/>
      <name val="Arial"/>
      <family val="2"/>
    </font>
    <font>
      <u/>
      <sz val="8"/>
      <color rgb="FF3333FF"/>
      <name val="Arial"/>
      <family val="2"/>
    </font>
    <font>
      <b/>
      <u/>
      <sz val="10"/>
      <color rgb="FF3333FF"/>
      <name val="Arial"/>
      <family val="2"/>
    </font>
  </fonts>
  <fills count="11">
    <fill>
      <patternFill patternType="none"/>
    </fill>
    <fill>
      <patternFill patternType="gray125"/>
    </fill>
    <fill>
      <patternFill patternType="solid">
        <fgColor rgb="FFFFC000"/>
        <bgColor indexed="64"/>
      </patternFill>
    </fill>
    <fill>
      <patternFill patternType="solid">
        <fgColor theme="0"/>
        <bgColor indexed="64"/>
      </patternFill>
    </fill>
    <fill>
      <patternFill patternType="solid">
        <fgColor theme="0" tint="-0.14999847407452621"/>
        <bgColor indexed="64"/>
      </patternFill>
    </fill>
    <fill>
      <patternFill patternType="solid">
        <fgColor theme="9" tint="0.39997558519241921"/>
        <bgColor indexed="64"/>
      </patternFill>
    </fill>
    <fill>
      <patternFill patternType="solid">
        <fgColor theme="6"/>
        <bgColor indexed="64"/>
      </patternFill>
    </fill>
    <fill>
      <patternFill patternType="solid">
        <fgColor theme="2" tint="-0.249977111117893"/>
        <bgColor indexed="64"/>
      </patternFill>
    </fill>
    <fill>
      <patternFill patternType="solid">
        <fgColor theme="0" tint="-0.14999847407452621"/>
        <bgColor theme="0" tint="-0.14999847407452621"/>
      </patternFill>
    </fill>
    <fill>
      <patternFill patternType="solid">
        <fgColor theme="9" tint="0.59999389629810485"/>
        <bgColor indexed="64"/>
      </patternFill>
    </fill>
    <fill>
      <patternFill patternType="solid">
        <fgColor theme="0" tint="-4.9989318521683403E-2"/>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theme="5" tint="-0.24994659260841701"/>
      </left>
      <right style="medium">
        <color theme="5" tint="-0.24994659260841701"/>
      </right>
      <top style="medium">
        <color theme="5" tint="-0.24994659260841701"/>
      </top>
      <bottom style="medium">
        <color theme="5" tint="-0.24994659260841701"/>
      </bottom>
      <diagonal/>
    </border>
    <border>
      <left style="thin">
        <color theme="1"/>
      </left>
      <right style="thin">
        <color theme="1"/>
      </right>
      <top style="thin">
        <color theme="1"/>
      </top>
      <bottom style="thin">
        <color theme="1"/>
      </bottom>
      <diagonal/>
    </border>
    <border>
      <left style="thin">
        <color theme="1"/>
      </left>
      <right/>
      <top style="thin">
        <color theme="1"/>
      </top>
      <bottom/>
      <diagonal/>
    </border>
    <border>
      <left style="thin">
        <color theme="1"/>
      </left>
      <right style="thin">
        <color theme="1"/>
      </right>
      <top style="thin">
        <color theme="1"/>
      </top>
      <bottom/>
      <diagonal/>
    </border>
    <border>
      <left style="thin">
        <color theme="1"/>
      </left>
      <right/>
      <top style="medium">
        <color theme="1"/>
      </top>
      <bottom/>
      <diagonal/>
    </border>
    <border>
      <left style="thin">
        <color theme="1"/>
      </left>
      <right style="thin">
        <color theme="1"/>
      </right>
      <top style="medium">
        <color theme="1"/>
      </top>
      <bottom/>
      <diagonal/>
    </border>
    <border>
      <left style="thin">
        <color theme="1"/>
      </left>
      <right/>
      <top style="thin">
        <color theme="1"/>
      </top>
      <bottom style="thin">
        <color theme="1"/>
      </bottom>
      <diagonal/>
    </border>
    <border>
      <left style="thin">
        <color theme="1"/>
      </left>
      <right/>
      <top style="thin">
        <color indexed="64"/>
      </top>
      <bottom style="medium">
        <color theme="1"/>
      </bottom>
      <diagonal/>
    </border>
    <border>
      <left style="thin">
        <color theme="1"/>
      </left>
      <right style="thin">
        <color theme="1"/>
      </right>
      <top style="thin">
        <color indexed="64"/>
      </top>
      <bottom style="medium">
        <color theme="1"/>
      </bottom>
      <diagonal/>
    </border>
    <border>
      <left style="thin">
        <color theme="1"/>
      </left>
      <right style="thin">
        <color theme="1"/>
      </right>
      <top/>
      <bottom/>
      <diagonal/>
    </border>
    <border>
      <left style="thin">
        <color theme="1"/>
      </left>
      <right style="thin">
        <color theme="1"/>
      </right>
      <top/>
      <bottom style="thin">
        <color theme="1"/>
      </bottom>
      <diagonal/>
    </border>
  </borders>
  <cellStyleXfs count="12">
    <xf numFmtId="0" fontId="0" fillId="0" borderId="0"/>
    <xf numFmtId="173" fontId="31" fillId="0" borderId="1">
      <alignment horizontal="left"/>
    </xf>
    <xf numFmtId="174" fontId="31" fillId="0" borderId="1">
      <alignment horizontal="left"/>
    </xf>
    <xf numFmtId="175" fontId="31" fillId="0" borderId="1">
      <alignment horizontal="left"/>
    </xf>
    <xf numFmtId="176" fontId="31" fillId="0" borderId="1">
      <alignment horizontal="left"/>
    </xf>
    <xf numFmtId="0" fontId="36" fillId="0" borderId="0" applyNumberFormat="0" applyFill="0" applyBorder="0" applyAlignment="0" applyProtection="0">
      <alignment vertical="top"/>
      <protection locked="0"/>
    </xf>
    <xf numFmtId="167" fontId="1" fillId="0" borderId="0" applyFont="0" applyFill="0" applyBorder="0" applyAlignment="0" applyProtection="0"/>
    <xf numFmtId="0" fontId="36" fillId="2" borderId="16" applyNumberFormat="0" applyFont="0" applyFill="0" applyBorder="0" applyAlignment="0" applyProtection="0">
      <alignment horizontal="left" vertical="center" indent="1"/>
      <protection locked="0"/>
    </xf>
    <xf numFmtId="9" fontId="1" fillId="0" borderId="0" applyFont="0" applyFill="0" applyBorder="0" applyAlignment="0" applyProtection="0"/>
    <xf numFmtId="9" fontId="3" fillId="0" borderId="0" applyFont="0" applyFill="0" applyBorder="0" applyAlignment="0" applyProtection="0"/>
    <xf numFmtId="0" fontId="8" fillId="0" borderId="0"/>
    <xf numFmtId="0" fontId="3" fillId="0" borderId="0"/>
  </cellStyleXfs>
  <cellXfs count="501">
    <xf numFmtId="0" fontId="0" fillId="0" borderId="0" xfId="0"/>
    <xf numFmtId="0" fontId="3" fillId="3" borderId="0" xfId="11" applyFont="1" applyFill="1"/>
    <xf numFmtId="0" fontId="3" fillId="3" borderId="0" xfId="11" applyFill="1" applyBorder="1"/>
    <xf numFmtId="0" fontId="3" fillId="3" borderId="0" xfId="11" applyFont="1" applyFill="1" applyBorder="1" applyAlignment="1">
      <alignment horizontal="center"/>
    </xf>
    <xf numFmtId="0" fontId="3" fillId="0" borderId="0" xfId="0" applyFont="1" applyFill="1" applyBorder="1" applyAlignment="1">
      <alignment horizontal="center" vertical="center"/>
    </xf>
    <xf numFmtId="0" fontId="3" fillId="0" borderId="0" xfId="0" applyFont="1" applyFill="1" applyBorder="1"/>
    <xf numFmtId="0" fontId="3" fillId="0" borderId="0" xfId="0" applyFont="1" applyFill="1" applyBorder="1" applyAlignment="1">
      <alignment horizontal="left" vertical="center"/>
    </xf>
    <xf numFmtId="0" fontId="3" fillId="0" borderId="0" xfId="0" applyFont="1" applyFill="1"/>
    <xf numFmtId="0" fontId="3" fillId="4" borderId="2" xfId="0" applyFont="1" applyFill="1" applyBorder="1" applyAlignment="1">
      <alignment vertical="top"/>
    </xf>
    <xf numFmtId="0" fontId="3" fillId="4" borderId="3" xfId="0" applyFont="1" applyFill="1" applyBorder="1"/>
    <xf numFmtId="0" fontId="3" fillId="4" borderId="0" xfId="0" applyFont="1" applyFill="1" applyBorder="1" applyAlignment="1">
      <alignment vertical="top"/>
    </xf>
    <xf numFmtId="0" fontId="3" fillId="4" borderId="4" xfId="0" applyFont="1" applyFill="1" applyBorder="1" applyAlignment="1">
      <alignment vertical="top"/>
    </xf>
    <xf numFmtId="0" fontId="2" fillId="4" borderId="5" xfId="0" applyFont="1" applyFill="1" applyBorder="1"/>
    <xf numFmtId="0" fontId="3" fillId="4" borderId="6" xfId="0" applyFont="1" applyFill="1" applyBorder="1"/>
    <xf numFmtId="0" fontId="0" fillId="4" borderId="5" xfId="0" applyFill="1" applyBorder="1"/>
    <xf numFmtId="0" fontId="37" fillId="0" borderId="1" xfId="0" applyFont="1" applyFill="1" applyBorder="1" applyAlignment="1">
      <alignment horizontal="center"/>
    </xf>
    <xf numFmtId="0" fontId="2" fillId="0" borderId="0" xfId="0" applyFont="1" applyFill="1" applyBorder="1" applyAlignment="1">
      <alignment horizontal="left" vertical="center"/>
    </xf>
    <xf numFmtId="0" fontId="11" fillId="3" borderId="0" xfId="0" applyFont="1" applyFill="1" applyBorder="1" applyAlignment="1">
      <alignment horizontal="justify" vertical="center" wrapText="1"/>
    </xf>
    <xf numFmtId="0" fontId="3" fillId="3" borderId="0" xfId="0" applyFont="1" applyFill="1" applyBorder="1" applyAlignment="1">
      <alignment horizontal="left" vertical="center"/>
    </xf>
    <xf numFmtId="0" fontId="3" fillId="3" borderId="0" xfId="0" applyFont="1" applyFill="1" applyBorder="1" applyAlignment="1">
      <alignment horizontal="center" vertical="center"/>
    </xf>
    <xf numFmtId="0" fontId="0" fillId="0" borderId="0" xfId="0" applyFill="1"/>
    <xf numFmtId="0" fontId="14" fillId="0" borderId="0" xfId="0" applyFont="1" applyFill="1" applyBorder="1"/>
    <xf numFmtId="0" fontId="0" fillId="0" borderId="0" xfId="0" applyFill="1" applyBorder="1"/>
    <xf numFmtId="0" fontId="3" fillId="0" borderId="0" xfId="0" applyFont="1" applyFill="1" applyBorder="1" applyAlignment="1">
      <alignment wrapText="1"/>
    </xf>
    <xf numFmtId="3" fontId="37" fillId="5" borderId="1" xfId="0" applyNumberFormat="1" applyFont="1" applyFill="1" applyBorder="1" applyAlignment="1">
      <alignment horizontal="center"/>
    </xf>
    <xf numFmtId="3" fontId="38" fillId="5" borderId="1" xfId="0" applyNumberFormat="1" applyFont="1" applyFill="1" applyBorder="1" applyAlignment="1">
      <alignment horizontal="center" vertical="center"/>
    </xf>
    <xf numFmtId="0" fontId="13" fillId="3" borderId="0" xfId="0" applyFont="1" applyFill="1" applyBorder="1" applyAlignment="1">
      <alignment horizontal="left" vertical="center"/>
    </xf>
    <xf numFmtId="0" fontId="10" fillId="0" borderId="0" xfId="0" applyFont="1" applyFill="1" applyBorder="1" applyAlignment="1">
      <alignment horizontal="right"/>
    </xf>
    <xf numFmtId="0" fontId="9" fillId="0" borderId="0" xfId="0" applyFont="1" applyFill="1" applyBorder="1" applyAlignment="1">
      <alignment horizontal="left"/>
    </xf>
    <xf numFmtId="0" fontId="3" fillId="0" borderId="0" xfId="0" applyFont="1" applyFill="1" applyBorder="1" applyAlignment="1">
      <alignment horizontal="left" wrapText="1" indent="2"/>
    </xf>
    <xf numFmtId="0" fontId="39" fillId="0" borderId="0" xfId="0" applyFont="1" applyFill="1" applyBorder="1" applyAlignment="1">
      <alignment horizontal="left" wrapText="1" indent="2"/>
    </xf>
    <xf numFmtId="0" fontId="2" fillId="0" borderId="0" xfId="0" applyFont="1" applyFill="1" applyBorder="1" applyAlignment="1">
      <alignment vertical="center"/>
    </xf>
    <xf numFmtId="0" fontId="0" fillId="0" borderId="0" xfId="0" applyFill="1" applyBorder="1" applyAlignment="1">
      <alignment vertical="center"/>
    </xf>
    <xf numFmtId="0" fontId="10" fillId="0" borderId="0" xfId="0" applyFont="1" applyFill="1" applyBorder="1" applyAlignment="1">
      <alignment horizontal="right" vertical="center"/>
    </xf>
    <xf numFmtId="0" fontId="3" fillId="0" borderId="0" xfId="0" applyFont="1" applyFill="1" applyBorder="1" applyAlignment="1">
      <alignment horizontal="center"/>
    </xf>
    <xf numFmtId="0" fontId="2" fillId="0" borderId="0" xfId="0" applyFont="1" applyFill="1" applyBorder="1" applyAlignment="1">
      <alignment horizontal="center"/>
    </xf>
    <xf numFmtId="0" fontId="37" fillId="0" borderId="0" xfId="0" applyFont="1" applyFill="1" applyBorder="1" applyAlignment="1">
      <alignment horizontal="center"/>
    </xf>
    <xf numFmtId="0" fontId="4" fillId="0" borderId="0" xfId="0" applyFont="1" applyFill="1" applyBorder="1" applyAlignment="1">
      <alignment horizontal="center" vertical="center"/>
    </xf>
    <xf numFmtId="0" fontId="4" fillId="0" borderId="0" xfId="0" applyFont="1" applyFill="1" applyBorder="1" applyAlignment="1">
      <alignment horizontal="center"/>
    </xf>
    <xf numFmtId="0" fontId="3" fillId="0" borderId="0" xfId="0" applyFont="1" applyFill="1" applyBorder="1" applyAlignment="1">
      <alignment horizontal="left" vertical="center" indent="1"/>
    </xf>
    <xf numFmtId="0" fontId="0" fillId="0" borderId="0" xfId="0" applyFill="1" applyAlignment="1">
      <alignment vertical="center"/>
    </xf>
    <xf numFmtId="0" fontId="0" fillId="0" borderId="0" xfId="0" applyFill="1" applyAlignment="1">
      <alignment vertical="top"/>
    </xf>
    <xf numFmtId="0" fontId="0" fillId="0" borderId="6" xfId="0" applyFill="1" applyBorder="1"/>
    <xf numFmtId="0" fontId="0" fillId="0" borderId="2" xfId="0" applyFill="1" applyBorder="1"/>
    <xf numFmtId="0" fontId="3" fillId="0" borderId="0" xfId="0" applyFont="1" applyFill="1" applyBorder="1" applyAlignment="1">
      <alignment vertical="top"/>
    </xf>
    <xf numFmtId="0" fontId="3" fillId="0" borderId="3" xfId="0" applyFont="1" applyFill="1" applyBorder="1" applyAlignment="1">
      <alignment wrapText="1"/>
    </xf>
    <xf numFmtId="0" fontId="0" fillId="0" borderId="2" xfId="0" applyFill="1" applyBorder="1" applyAlignment="1">
      <alignment vertical="top"/>
    </xf>
    <xf numFmtId="0" fontId="0" fillId="0" borderId="7" xfId="0" applyFill="1" applyBorder="1" applyAlignment="1">
      <alignment vertical="top"/>
    </xf>
    <xf numFmtId="0" fontId="3" fillId="0" borderId="8" xfId="0" applyFont="1" applyFill="1" applyBorder="1" applyAlignment="1">
      <alignment vertical="top"/>
    </xf>
    <xf numFmtId="0" fontId="3" fillId="0" borderId="9" xfId="0" applyFont="1" applyFill="1" applyBorder="1" applyAlignment="1">
      <alignment wrapText="1"/>
    </xf>
    <xf numFmtId="0" fontId="0" fillId="0" borderId="7" xfId="0" applyFill="1" applyBorder="1"/>
    <xf numFmtId="0" fontId="0" fillId="0" borderId="8" xfId="0" applyFill="1" applyBorder="1"/>
    <xf numFmtId="0" fontId="0" fillId="0" borderId="10" xfId="0" applyBorder="1"/>
    <xf numFmtId="0" fontId="0" fillId="0" borderId="10" xfId="0" applyBorder="1" applyAlignment="1">
      <alignment wrapText="1"/>
    </xf>
    <xf numFmtId="0" fontId="3" fillId="0" borderId="10" xfId="0" applyFont="1" applyBorder="1"/>
    <xf numFmtId="0" fontId="0" fillId="0" borderId="11" xfId="0" applyBorder="1"/>
    <xf numFmtId="0" fontId="2" fillId="4" borderId="1" xfId="0" applyFont="1" applyFill="1" applyBorder="1"/>
    <xf numFmtId="0" fontId="0" fillId="0" borderId="5" xfId="0" applyFill="1" applyBorder="1"/>
    <xf numFmtId="0" fontId="3" fillId="0" borderId="2" xfId="0" applyFont="1" applyFill="1" applyBorder="1"/>
    <xf numFmtId="0" fontId="0" fillId="0" borderId="3" xfId="0" applyFill="1" applyBorder="1"/>
    <xf numFmtId="0" fontId="3" fillId="0" borderId="7" xfId="0" applyFont="1" applyFill="1" applyBorder="1"/>
    <xf numFmtId="0" fontId="0" fillId="0" borderId="9" xfId="0" applyFill="1" applyBorder="1"/>
    <xf numFmtId="0" fontId="16" fillId="0" borderId="0" xfId="0" applyFont="1" applyFill="1" applyBorder="1" applyAlignment="1">
      <alignment vertical="top" wrapText="1"/>
    </xf>
    <xf numFmtId="0" fontId="40" fillId="0" borderId="0" xfId="0" applyFont="1" applyFill="1" applyBorder="1" applyAlignment="1">
      <alignment vertical="top" wrapText="1"/>
    </xf>
    <xf numFmtId="0" fontId="16" fillId="0" borderId="0" xfId="0" applyFont="1" applyAlignment="1">
      <alignment vertical="top" wrapText="1"/>
    </xf>
    <xf numFmtId="0" fontId="40" fillId="0" borderId="0" xfId="0" applyFont="1" applyAlignment="1">
      <alignment vertical="top" wrapText="1"/>
    </xf>
    <xf numFmtId="0" fontId="41" fillId="0" borderId="0" xfId="0" applyFont="1" applyFill="1" applyBorder="1" applyAlignment="1">
      <alignment wrapText="1"/>
    </xf>
    <xf numFmtId="0" fontId="3" fillId="0" borderId="0" xfId="0" applyFont="1"/>
    <xf numFmtId="3" fontId="37" fillId="0" borderId="1" xfId="0" applyNumberFormat="1" applyFont="1" applyFill="1" applyBorder="1" applyAlignment="1">
      <alignment horizontal="center"/>
    </xf>
    <xf numFmtId="0" fontId="3" fillId="0" borderId="0" xfId="0" applyFont="1" applyFill="1" applyBorder="1" applyAlignment="1">
      <alignment vertical="center"/>
    </xf>
    <xf numFmtId="3" fontId="37" fillId="5" borderId="1" xfId="0" applyNumberFormat="1" applyFont="1" applyFill="1" applyBorder="1" applyAlignment="1">
      <alignment horizontal="center" vertical="center"/>
    </xf>
    <xf numFmtId="0" fontId="0" fillId="0" borderId="0" xfId="0" applyBorder="1"/>
    <xf numFmtId="0" fontId="0" fillId="3" borderId="0" xfId="0" applyFill="1" applyBorder="1"/>
    <xf numFmtId="0" fontId="42" fillId="3" borderId="0" xfId="0" applyFont="1" applyFill="1" applyBorder="1" applyAlignment="1">
      <alignment horizontal="right" vertical="center" wrapText="1" indent="1"/>
    </xf>
    <xf numFmtId="0" fontId="3" fillId="0" borderId="0" xfId="0" applyFont="1" applyBorder="1" applyAlignment="1">
      <alignment wrapText="1"/>
    </xf>
    <xf numFmtId="3" fontId="42" fillId="0" borderId="0" xfId="0" applyNumberFormat="1" applyFont="1" applyFill="1" applyBorder="1" applyAlignment="1">
      <alignment horizontal="right" vertical="center" wrapText="1" indent="1"/>
    </xf>
    <xf numFmtId="0" fontId="42" fillId="0" borderId="0" xfId="0" applyFont="1" applyFill="1" applyBorder="1" applyAlignment="1">
      <alignment horizontal="right" vertical="center" wrapText="1" indent="1"/>
    </xf>
    <xf numFmtId="14" fontId="3" fillId="4" borderId="1" xfId="0" applyNumberFormat="1" applyFont="1" applyFill="1" applyBorder="1" applyAlignment="1" applyProtection="1">
      <alignment horizontal="center" vertical="center" wrapText="1"/>
      <protection locked="0"/>
    </xf>
    <xf numFmtId="3" fontId="37" fillId="4" borderId="1" xfId="0" applyNumberFormat="1" applyFont="1" applyFill="1" applyBorder="1" applyAlignment="1">
      <alignment horizontal="center"/>
    </xf>
    <xf numFmtId="0" fontId="37" fillId="4" borderId="1" xfId="0" applyFont="1" applyFill="1" applyBorder="1" applyAlignment="1">
      <alignment horizontal="center"/>
    </xf>
    <xf numFmtId="0" fontId="2" fillId="0" borderId="0" xfId="0" applyFont="1" applyFill="1" applyBorder="1"/>
    <xf numFmtId="0" fontId="3" fillId="0" borderId="0" xfId="0" applyFont="1" applyFill="1" applyBorder="1" applyAlignment="1">
      <alignment horizontal="right"/>
    </xf>
    <xf numFmtId="0" fontId="2" fillId="0" borderId="0" xfId="0" applyFont="1" applyFill="1" applyBorder="1" applyAlignment="1">
      <alignment wrapText="1"/>
    </xf>
    <xf numFmtId="0" fontId="0" fillId="0" borderId="0" xfId="0" applyFill="1" applyAlignment="1">
      <alignment wrapText="1"/>
    </xf>
    <xf numFmtId="0" fontId="3" fillId="0" borderId="0" xfId="0" applyFont="1" applyFill="1" applyAlignment="1">
      <alignment vertical="center"/>
    </xf>
    <xf numFmtId="0" fontId="37" fillId="3" borderId="0" xfId="11" applyFont="1" applyFill="1" applyBorder="1" applyAlignment="1">
      <alignment vertical="center"/>
    </xf>
    <xf numFmtId="0" fontId="43" fillId="0" borderId="0" xfId="0" applyFont="1" applyAlignment="1">
      <alignment vertical="center"/>
    </xf>
    <xf numFmtId="0" fontId="43" fillId="0" borderId="0" xfId="7" applyFont="1" applyFill="1" applyBorder="1" applyAlignment="1" applyProtection="1">
      <alignment vertical="center"/>
    </xf>
    <xf numFmtId="0" fontId="21" fillId="0" borderId="0" xfId="0" applyFont="1" applyAlignment="1">
      <alignment vertical="center"/>
    </xf>
    <xf numFmtId="0" fontId="3" fillId="0" borderId="0" xfId="0" applyFont="1" applyFill="1" applyBorder="1" applyAlignment="1">
      <alignment horizontal="right" vertical="center"/>
    </xf>
    <xf numFmtId="0" fontId="17" fillId="0" borderId="0" xfId="0" applyFont="1" applyAlignment="1">
      <alignment vertical="top" readingOrder="1"/>
    </xf>
    <xf numFmtId="0" fontId="23" fillId="0" borderId="0" xfId="7" applyFont="1" applyFill="1" applyBorder="1" applyAlignment="1" applyProtection="1">
      <alignment vertical="top" readingOrder="1"/>
    </xf>
    <xf numFmtId="0" fontId="2" fillId="0" borderId="12" xfId="0" applyFont="1" applyFill="1" applyBorder="1" applyAlignment="1">
      <alignment horizontal="left" vertical="center"/>
    </xf>
    <xf numFmtId="0" fontId="3" fillId="0" borderId="0" xfId="0" applyFont="1" applyAlignment="1">
      <alignment vertical="top" wrapText="1"/>
    </xf>
    <xf numFmtId="0" fontId="24" fillId="3" borderId="0" xfId="11" applyFont="1" applyFill="1" applyBorder="1" applyAlignment="1">
      <alignment vertical="center"/>
    </xf>
    <xf numFmtId="0" fontId="7" fillId="0" borderId="0" xfId="0" applyFont="1" applyFill="1" applyBorder="1" applyAlignment="1">
      <alignment horizontal="left" vertical="center"/>
    </xf>
    <xf numFmtId="0" fontId="27" fillId="0" borderId="0" xfId="0" applyFont="1" applyAlignment="1">
      <alignment vertical="top" readingOrder="1"/>
    </xf>
    <xf numFmtId="0" fontId="3" fillId="3" borderId="0" xfId="11" applyFont="1" applyFill="1" applyBorder="1"/>
    <xf numFmtId="0" fontId="3" fillId="0" borderId="0" xfId="0" applyFont="1" applyBorder="1" applyAlignment="1">
      <alignment horizontal="right"/>
    </xf>
    <xf numFmtId="3" fontId="42" fillId="4" borderId="1" xfId="0" applyNumberFormat="1" applyFont="1" applyFill="1" applyBorder="1" applyAlignment="1">
      <alignment horizontal="right" vertical="center" wrapText="1" indent="1"/>
    </xf>
    <xf numFmtId="3" fontId="42" fillId="5" borderId="1" xfId="0" applyNumberFormat="1" applyFont="1" applyFill="1" applyBorder="1" applyAlignment="1">
      <alignment horizontal="right" vertical="center" wrapText="1" indent="1"/>
    </xf>
    <xf numFmtId="0" fontId="42" fillId="3" borderId="0" xfId="0" applyFont="1" applyFill="1" applyBorder="1" applyAlignment="1">
      <alignment horizontal="right" vertical="center" wrapText="1"/>
    </xf>
    <xf numFmtId="0" fontId="42" fillId="3" borderId="0" xfId="0" applyFont="1" applyFill="1" applyBorder="1" applyAlignment="1">
      <alignment horizontal="left" vertical="center" wrapText="1"/>
    </xf>
    <xf numFmtId="0" fontId="44" fillId="3" borderId="0" xfId="0" applyFont="1" applyFill="1" applyBorder="1" applyAlignment="1">
      <alignment horizontal="right" vertical="center" wrapText="1"/>
    </xf>
    <xf numFmtId="49" fontId="3" fillId="0" borderId="0" xfId="0" applyNumberFormat="1" applyFont="1" applyBorder="1" applyAlignment="1">
      <alignment vertical="top" readingOrder="1"/>
    </xf>
    <xf numFmtId="0" fontId="3" fillId="0" borderId="0" xfId="0" applyFont="1" applyBorder="1" applyAlignment="1">
      <alignment vertical="top" readingOrder="1"/>
    </xf>
    <xf numFmtId="0" fontId="17" fillId="0" borderId="0" xfId="0" applyFont="1" applyBorder="1" applyAlignment="1">
      <alignment vertical="top" readingOrder="1"/>
    </xf>
    <xf numFmtId="0" fontId="0" fillId="0" borderId="0" xfId="0" applyFont="1" applyBorder="1" applyAlignment="1">
      <alignment vertical="top" readingOrder="1"/>
    </xf>
    <xf numFmtId="3" fontId="0" fillId="0" borderId="0" xfId="0" applyNumberFormat="1" applyFont="1" applyBorder="1" applyAlignment="1">
      <alignment vertical="top" readingOrder="1"/>
    </xf>
    <xf numFmtId="0" fontId="5" fillId="3" borderId="0" xfId="11" applyFont="1" applyFill="1" applyBorder="1" applyAlignment="1">
      <alignment horizontal="right"/>
    </xf>
    <xf numFmtId="0" fontId="6" fillId="3" borderId="0" xfId="11" applyFont="1" applyFill="1" applyBorder="1"/>
    <xf numFmtId="0" fontId="3" fillId="0" borderId="0" xfId="0" applyFont="1" applyBorder="1"/>
    <xf numFmtId="0" fontId="3" fillId="4" borderId="1" xfId="0" applyFont="1" applyFill="1" applyBorder="1"/>
    <xf numFmtId="0" fontId="37" fillId="5" borderId="1" xfId="0" applyFont="1" applyFill="1" applyBorder="1"/>
    <xf numFmtId="0" fontId="45" fillId="0" borderId="0" xfId="0" applyFont="1" applyFill="1" applyBorder="1" applyAlignment="1">
      <alignment horizontal="left" vertical="center"/>
    </xf>
    <xf numFmtId="0" fontId="46" fillId="3" borderId="0" xfId="0" applyFont="1" applyFill="1" applyBorder="1" applyAlignment="1">
      <alignment horizontal="justify" vertical="center" wrapText="1"/>
    </xf>
    <xf numFmtId="0" fontId="0" fillId="0" borderId="5" xfId="0" applyBorder="1"/>
    <xf numFmtId="0" fontId="0" fillId="0" borderId="6" xfId="0" applyBorder="1"/>
    <xf numFmtId="0" fontId="0" fillId="3" borderId="3" xfId="0" applyFill="1" applyBorder="1"/>
    <xf numFmtId="0" fontId="42" fillId="3" borderId="2" xfId="0" applyFont="1" applyFill="1" applyBorder="1" applyAlignment="1">
      <alignment horizontal="right" vertical="center" wrapText="1"/>
    </xf>
    <xf numFmtId="0" fontId="42" fillId="3" borderId="3" xfId="0" applyFont="1" applyFill="1" applyBorder="1" applyAlignment="1">
      <alignment horizontal="right" vertical="center" wrapText="1" indent="1"/>
    </xf>
    <xf numFmtId="0" fontId="0" fillId="0" borderId="3" xfId="0" applyBorder="1"/>
    <xf numFmtId="0" fontId="3" fillId="0" borderId="8" xfId="0" applyFont="1" applyFill="1" applyBorder="1"/>
    <xf numFmtId="0" fontId="3" fillId="0" borderId="8" xfId="0" applyFont="1" applyFill="1" applyBorder="1" applyAlignment="1">
      <alignment horizontal="center" vertical="center"/>
    </xf>
    <xf numFmtId="0" fontId="0" fillId="0" borderId="9" xfId="0" applyBorder="1"/>
    <xf numFmtId="0" fontId="3" fillId="3" borderId="5" xfId="0" applyFont="1" applyFill="1" applyBorder="1" applyAlignment="1">
      <alignment horizontal="left" vertical="center"/>
    </xf>
    <xf numFmtId="0" fontId="3" fillId="3" borderId="5" xfId="0" applyFont="1" applyFill="1" applyBorder="1" applyAlignment="1">
      <alignment horizontal="center" vertical="center"/>
    </xf>
    <xf numFmtId="0" fontId="3" fillId="3" borderId="2" xfId="0" applyFont="1" applyFill="1" applyBorder="1" applyAlignment="1">
      <alignment horizontal="center" vertical="center"/>
    </xf>
    <xf numFmtId="0" fontId="3" fillId="0" borderId="3" xfId="0" applyFont="1" applyBorder="1"/>
    <xf numFmtId="0" fontId="3" fillId="3" borderId="7" xfId="0" applyFont="1" applyFill="1" applyBorder="1" applyAlignment="1">
      <alignment horizontal="center" vertical="center"/>
    </xf>
    <xf numFmtId="0" fontId="3" fillId="3" borderId="8" xfId="0" applyFont="1" applyFill="1" applyBorder="1" applyAlignment="1">
      <alignment horizontal="left" vertical="center"/>
    </xf>
    <xf numFmtId="0" fontId="3" fillId="3" borderId="8" xfId="0" applyFont="1" applyFill="1" applyBorder="1" applyAlignment="1">
      <alignment horizontal="center" vertical="center"/>
    </xf>
    <xf numFmtId="0" fontId="0" fillId="0" borderId="8" xfId="0" applyBorder="1"/>
    <xf numFmtId="0" fontId="46" fillId="3" borderId="4" xfId="0" applyFont="1" applyFill="1" applyBorder="1" applyAlignment="1">
      <alignment horizontal="left" vertical="center"/>
    </xf>
    <xf numFmtId="0" fontId="3" fillId="0" borderId="5" xfId="0" applyFont="1" applyFill="1" applyBorder="1" applyAlignment="1">
      <alignment horizontal="left" vertical="center"/>
    </xf>
    <xf numFmtId="0" fontId="3" fillId="0" borderId="5" xfId="0" applyFont="1" applyFill="1" applyBorder="1" applyAlignment="1">
      <alignment horizontal="center" vertical="center"/>
    </xf>
    <xf numFmtId="0" fontId="46" fillId="3" borderId="2" xfId="0" applyFont="1" applyFill="1" applyBorder="1" applyAlignment="1">
      <alignment horizontal="left" vertical="center"/>
    </xf>
    <xf numFmtId="0" fontId="13" fillId="0" borderId="2" xfId="0" applyFont="1" applyFill="1" applyBorder="1" applyAlignment="1">
      <alignment horizontal="left" vertical="center"/>
    </xf>
    <xf numFmtId="0" fontId="11" fillId="3" borderId="7" xfId="0" applyFont="1" applyFill="1" applyBorder="1" applyAlignment="1">
      <alignment horizontal="justify" vertical="center" wrapText="1"/>
    </xf>
    <xf numFmtId="0" fontId="12" fillId="3" borderId="8" xfId="0" applyFont="1" applyFill="1" applyBorder="1" applyAlignment="1">
      <alignment horizontal="right" vertical="center" wrapText="1"/>
    </xf>
    <xf numFmtId="0" fontId="47" fillId="3" borderId="8" xfId="0" applyFont="1" applyFill="1" applyBorder="1" applyAlignment="1">
      <alignment horizontal="center" vertical="center" wrapText="1"/>
    </xf>
    <xf numFmtId="0" fontId="3" fillId="0" borderId="8" xfId="0" applyFont="1" applyFill="1" applyBorder="1" applyAlignment="1">
      <alignment horizontal="left" vertical="center"/>
    </xf>
    <xf numFmtId="0" fontId="3" fillId="0" borderId="2" xfId="0" applyFont="1" applyBorder="1"/>
    <xf numFmtId="0" fontId="0" fillId="0" borderId="2" xfId="0" applyBorder="1"/>
    <xf numFmtId="0" fontId="3" fillId="0" borderId="4" xfId="0" applyFont="1" applyFill="1" applyBorder="1"/>
    <xf numFmtId="0" fontId="3" fillId="0" borderId="5" xfId="0" applyFont="1" applyFill="1" applyBorder="1"/>
    <xf numFmtId="0" fontId="3" fillId="0" borderId="7" xfId="0" applyFont="1" applyBorder="1"/>
    <xf numFmtId="0" fontId="3" fillId="3" borderId="5" xfId="11" applyFont="1" applyFill="1" applyBorder="1" applyAlignment="1">
      <alignment horizontal="center"/>
    </xf>
    <xf numFmtId="0" fontId="24" fillId="0" borderId="4" xfId="0" applyFont="1" applyBorder="1"/>
    <xf numFmtId="0" fontId="45" fillId="3" borderId="4" xfId="11" applyFont="1" applyFill="1" applyBorder="1" applyAlignment="1">
      <alignment vertical="center"/>
    </xf>
    <xf numFmtId="0" fontId="17" fillId="0" borderId="0" xfId="0" applyFont="1" applyAlignment="1">
      <alignment horizontal="left" vertical="top" indent="1"/>
    </xf>
    <xf numFmtId="49" fontId="3" fillId="0" borderId="0" xfId="0" applyNumberFormat="1" applyFont="1" applyAlignment="1">
      <alignment horizontal="left" vertical="top" indent="1"/>
    </xf>
    <xf numFmtId="0" fontId="0" fillId="0" borderId="0" xfId="0" applyFont="1" applyAlignment="1">
      <alignment horizontal="left" vertical="top" indent="1"/>
    </xf>
    <xf numFmtId="49" fontId="22" fillId="0" borderId="0" xfId="0" applyNumberFormat="1" applyFont="1" applyAlignment="1">
      <alignment horizontal="left" vertical="top" indent="1"/>
    </xf>
    <xf numFmtId="0" fontId="23" fillId="0" borderId="0" xfId="7" applyFont="1" applyFill="1" applyBorder="1" applyAlignment="1" applyProtection="1">
      <alignment horizontal="left" vertical="top" indent="1"/>
    </xf>
    <xf numFmtId="0" fontId="37" fillId="3" borderId="0" xfId="11" applyFont="1" applyFill="1" applyBorder="1" applyAlignment="1">
      <alignment horizontal="left" vertical="top" indent="1"/>
    </xf>
    <xf numFmtId="0" fontId="3" fillId="3" borderId="0" xfId="11" applyFill="1" applyAlignment="1">
      <alignment horizontal="left" indent="1"/>
    </xf>
    <xf numFmtId="0" fontId="3" fillId="3" borderId="0" xfId="11" applyFont="1" applyFill="1" applyAlignment="1">
      <alignment horizontal="left" indent="1"/>
    </xf>
    <xf numFmtId="0" fontId="3" fillId="3" borderId="0" xfId="11" applyFill="1" applyBorder="1" applyAlignment="1">
      <alignment horizontal="left" indent="1"/>
    </xf>
    <xf numFmtId="0" fontId="3" fillId="3" borderId="0" xfId="11" applyFont="1" applyFill="1" applyBorder="1" applyAlignment="1">
      <alignment horizontal="left" vertical="top" indent="1"/>
    </xf>
    <xf numFmtId="0" fontId="3" fillId="0" borderId="10" xfId="11" applyFont="1" applyBorder="1" applyAlignment="1">
      <alignment horizontal="left" vertical="top" wrapText="1" indent="1"/>
    </xf>
    <xf numFmtId="0" fontId="48" fillId="0" borderId="11" xfId="7" applyFont="1" applyFill="1" applyBorder="1" applyAlignment="1" applyProtection="1">
      <alignment horizontal="left" vertical="top" wrapText="1" indent="1"/>
    </xf>
    <xf numFmtId="0" fontId="49" fillId="0" borderId="10" xfId="7" applyFont="1" applyFill="1" applyBorder="1" applyAlignment="1" applyProtection="1">
      <alignment horizontal="left" vertical="top" indent="1"/>
    </xf>
    <xf numFmtId="0" fontId="3" fillId="3" borderId="10" xfId="0" applyFont="1" applyFill="1" applyBorder="1" applyAlignment="1">
      <alignment horizontal="left" vertical="top" indent="1"/>
    </xf>
    <xf numFmtId="0" fontId="3" fillId="0" borderId="10" xfId="0" applyFont="1" applyFill="1" applyBorder="1" applyAlignment="1">
      <alignment horizontal="left" vertical="top" indent="1"/>
    </xf>
    <xf numFmtId="0" fontId="3" fillId="0" borderId="10" xfId="0" applyFont="1" applyFill="1" applyBorder="1" applyAlignment="1">
      <alignment horizontal="left" vertical="top" wrapText="1" indent="1"/>
    </xf>
    <xf numFmtId="0" fontId="3" fillId="3" borderId="10" xfId="0" applyFont="1" applyFill="1" applyBorder="1" applyAlignment="1">
      <alignment horizontal="left" vertical="top" wrapText="1" indent="1"/>
    </xf>
    <xf numFmtId="0" fontId="3" fillId="3" borderId="11" xfId="0" applyFont="1" applyFill="1" applyBorder="1" applyAlignment="1">
      <alignment horizontal="left" vertical="top" indent="1"/>
    </xf>
    <xf numFmtId="0" fontId="3" fillId="0" borderId="10" xfId="11" applyBorder="1" applyAlignment="1">
      <alignment horizontal="left" vertical="top" wrapText="1" indent="1"/>
    </xf>
    <xf numFmtId="0" fontId="3" fillId="0" borderId="11" xfId="11" applyBorder="1" applyAlignment="1">
      <alignment horizontal="left" vertical="top" wrapText="1" indent="1"/>
    </xf>
    <xf numFmtId="0" fontId="3" fillId="0" borderId="11" xfId="0" applyFont="1" applyFill="1" applyBorder="1" applyAlignment="1">
      <alignment horizontal="left" vertical="top" wrapText="1" indent="1"/>
    </xf>
    <xf numFmtId="0" fontId="24" fillId="6" borderId="13" xfId="11" applyFont="1" applyFill="1" applyBorder="1" applyAlignment="1">
      <alignment horizontal="left" vertical="top" indent="1"/>
    </xf>
    <xf numFmtId="0" fontId="24" fillId="7" borderId="13" xfId="11" applyFont="1" applyFill="1" applyBorder="1" applyAlignment="1">
      <alignment horizontal="left" vertical="top" indent="1"/>
    </xf>
    <xf numFmtId="0" fontId="3" fillId="0" borderId="2"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6" xfId="0" applyFont="1" applyFill="1" applyBorder="1"/>
    <xf numFmtId="0" fontId="3" fillId="0" borderId="3" xfId="0" applyFont="1" applyFill="1" applyBorder="1"/>
    <xf numFmtId="0" fontId="24" fillId="0" borderId="4" xfId="0" applyFont="1" applyFill="1" applyBorder="1"/>
    <xf numFmtId="0" fontId="50" fillId="0" borderId="2" xfId="0" applyFont="1" applyFill="1" applyBorder="1"/>
    <xf numFmtId="0" fontId="2" fillId="0" borderId="2" xfId="0" applyFont="1" applyFill="1" applyBorder="1" applyAlignment="1">
      <alignment vertical="center"/>
    </xf>
    <xf numFmtId="0" fontId="3" fillId="0" borderId="3" xfId="0" applyFont="1" applyFill="1" applyBorder="1" applyAlignment="1">
      <alignment horizontal="center" vertical="center"/>
    </xf>
    <xf numFmtId="0" fontId="3" fillId="0" borderId="2" xfId="0" applyFont="1" applyFill="1" applyBorder="1" applyAlignment="1">
      <alignment horizontal="right"/>
    </xf>
    <xf numFmtId="0" fontId="10" fillId="0" borderId="5" xfId="0" applyFont="1" applyFill="1" applyBorder="1" applyAlignment="1">
      <alignment horizontal="right"/>
    </xf>
    <xf numFmtId="0" fontId="3" fillId="0" borderId="5" xfId="0" applyFont="1" applyFill="1" applyBorder="1" applyAlignment="1">
      <alignment horizontal="center"/>
    </xf>
    <xf numFmtId="0" fontId="3" fillId="0" borderId="6" xfId="0" applyFont="1" applyFill="1" applyBorder="1" applyAlignment="1">
      <alignment horizontal="center"/>
    </xf>
    <xf numFmtId="0" fontId="2" fillId="0" borderId="3" xfId="0" applyFont="1" applyFill="1" applyBorder="1" applyAlignment="1">
      <alignment horizontal="center"/>
    </xf>
    <xf numFmtId="0" fontId="24" fillId="0" borderId="2" xfId="0" applyFont="1" applyFill="1" applyBorder="1"/>
    <xf numFmtId="0" fontId="3" fillId="0" borderId="2" xfId="0" applyFont="1" applyFill="1" applyBorder="1" applyAlignment="1">
      <alignment wrapText="1"/>
    </xf>
    <xf numFmtId="0" fontId="2" fillId="0" borderId="2" xfId="0" applyFont="1" applyFill="1" applyBorder="1" applyAlignment="1">
      <alignment wrapText="1"/>
    </xf>
    <xf numFmtId="0" fontId="3" fillId="0" borderId="2" xfId="0" applyFont="1" applyFill="1" applyBorder="1" applyAlignment="1">
      <alignment horizontal="left" wrapText="1" indent="2"/>
    </xf>
    <xf numFmtId="0" fontId="37" fillId="0" borderId="3" xfId="0" applyFont="1" applyFill="1" applyBorder="1" applyAlignment="1">
      <alignment horizontal="center"/>
    </xf>
    <xf numFmtId="0" fontId="3" fillId="0" borderId="2" xfId="0" applyFont="1" applyFill="1" applyBorder="1" applyAlignment="1">
      <alignment vertical="center"/>
    </xf>
    <xf numFmtId="0" fontId="24" fillId="0" borderId="2" xfId="0" applyFont="1" applyFill="1" applyBorder="1" applyAlignment="1">
      <alignment vertical="center"/>
    </xf>
    <xf numFmtId="0" fontId="3" fillId="0" borderId="3" xfId="0" applyFont="1" applyFill="1" applyBorder="1" applyAlignment="1">
      <alignment vertical="center"/>
    </xf>
    <xf numFmtId="0" fontId="3" fillId="0" borderId="2" xfId="0" applyFont="1" applyFill="1" applyBorder="1" applyAlignment="1">
      <alignment horizontal="left" vertical="center" indent="1"/>
    </xf>
    <xf numFmtId="0" fontId="2" fillId="0" borderId="2" xfId="0" applyFont="1" applyFill="1" applyBorder="1" applyAlignment="1">
      <alignment horizontal="left" vertical="center"/>
    </xf>
    <xf numFmtId="0" fontId="3" fillId="0" borderId="9" xfId="0" applyFont="1" applyFill="1" applyBorder="1"/>
    <xf numFmtId="0" fontId="3" fillId="4" borderId="12" xfId="0" applyFont="1" applyFill="1" applyBorder="1"/>
    <xf numFmtId="0" fontId="3" fillId="0" borderId="9" xfId="0" applyFont="1" applyFill="1" applyBorder="1" applyAlignment="1">
      <alignment horizontal="center" vertical="center"/>
    </xf>
    <xf numFmtId="0" fontId="0" fillId="0" borderId="13" xfId="0" applyBorder="1"/>
    <xf numFmtId="0" fontId="48" fillId="0" borderId="0" xfId="7" applyFont="1" applyFill="1" applyBorder="1" applyAlignment="1" applyProtection="1">
      <alignment vertical="top"/>
    </xf>
    <xf numFmtId="0" fontId="23" fillId="0" borderId="2" xfId="7" applyFont="1" applyFill="1" applyBorder="1" applyAlignment="1" applyProtection="1">
      <alignment vertical="top" readingOrder="1"/>
    </xf>
    <xf numFmtId="3" fontId="38" fillId="5" borderId="0" xfId="0" applyNumberFormat="1" applyFont="1" applyFill="1" applyBorder="1" applyAlignment="1">
      <alignment horizontal="right"/>
    </xf>
    <xf numFmtId="14" fontId="37" fillId="0" borderId="0" xfId="0" applyNumberFormat="1" applyFont="1" applyFill="1" applyBorder="1"/>
    <xf numFmtId="166" fontId="37" fillId="0" borderId="0" xfId="0" applyNumberFormat="1" applyFont="1" applyFill="1" applyBorder="1" applyAlignment="1">
      <alignment horizontal="center"/>
    </xf>
    <xf numFmtId="3" fontId="51" fillId="5" borderId="0" xfId="0" applyNumberFormat="1" applyFont="1" applyFill="1" applyBorder="1" applyAlignment="1">
      <alignment horizontal="right" vertical="center"/>
    </xf>
    <xf numFmtId="0" fontId="37" fillId="0" borderId="17" xfId="0" applyFont="1" applyBorder="1" applyAlignment="1">
      <alignment vertical="top" wrapText="1"/>
    </xf>
    <xf numFmtId="0" fontId="3" fillId="0" borderId="0" xfId="11" applyBorder="1" applyAlignment="1">
      <alignment horizontal="left" vertical="top" wrapText="1" indent="1"/>
    </xf>
    <xf numFmtId="0" fontId="37" fillId="3" borderId="10" xfId="11" applyFont="1" applyFill="1" applyBorder="1" applyAlignment="1">
      <alignment horizontal="left" vertical="top" indent="1"/>
    </xf>
    <xf numFmtId="0" fontId="20" fillId="0" borderId="0" xfId="7" applyFont="1" applyFill="1" applyBorder="1" applyAlignment="1" applyProtection="1">
      <alignment vertical="top" readingOrder="1"/>
    </xf>
    <xf numFmtId="0" fontId="2" fillId="0" borderId="0" xfId="0" applyFont="1" applyFill="1" applyBorder="1" applyAlignment="1">
      <alignment readingOrder="1"/>
    </xf>
    <xf numFmtId="0" fontId="3" fillId="0" borderId="0" xfId="0" applyFont="1" applyFill="1" applyAlignment="1">
      <alignment readingOrder="1"/>
    </xf>
    <xf numFmtId="0" fontId="3" fillId="0" borderId="0" xfId="0" applyFont="1" applyFill="1" applyBorder="1" applyAlignment="1">
      <alignment readingOrder="1"/>
    </xf>
    <xf numFmtId="0" fontId="38" fillId="0" borderId="18" xfId="0" applyFont="1" applyBorder="1" applyAlignment="1">
      <alignment vertical="center"/>
    </xf>
    <xf numFmtId="0" fontId="38" fillId="0" borderId="19" xfId="0" applyFont="1" applyBorder="1" applyAlignment="1">
      <alignment vertical="center"/>
    </xf>
    <xf numFmtId="0" fontId="37" fillId="8" borderId="20" xfId="0" applyFont="1" applyFill="1" applyBorder="1" applyAlignment="1">
      <alignment vertical="top" wrapText="1"/>
    </xf>
    <xf numFmtId="0" fontId="52" fillId="8" borderId="20" xfId="0" applyFont="1" applyFill="1" applyBorder="1" applyAlignment="1">
      <alignment vertical="top" wrapText="1"/>
    </xf>
    <xf numFmtId="0" fontId="37" fillId="8" borderId="21" xfId="0" applyFont="1" applyFill="1" applyBorder="1" applyAlignment="1">
      <alignment vertical="top"/>
    </xf>
    <xf numFmtId="0" fontId="37" fillId="0" borderId="18" xfId="0" applyFont="1" applyBorder="1" applyAlignment="1">
      <alignment vertical="top" wrapText="1"/>
    </xf>
    <xf numFmtId="0" fontId="52" fillId="0" borderId="18" xfId="7" applyFont="1" applyFill="1" applyBorder="1" applyAlignment="1" applyProtection="1">
      <alignment vertical="top" wrapText="1"/>
    </xf>
    <xf numFmtId="0" fontId="37" fillId="0" borderId="19" xfId="0" applyFont="1" applyBorder="1" applyAlignment="1">
      <alignment vertical="top"/>
    </xf>
    <xf numFmtId="0" fontId="37" fillId="8" borderId="18" xfId="0" applyFont="1" applyFill="1" applyBorder="1" applyAlignment="1">
      <alignment vertical="top" wrapText="1"/>
    </xf>
    <xf numFmtId="0" fontId="52" fillId="8" borderId="18" xfId="0" applyFont="1" applyFill="1" applyBorder="1" applyAlignment="1">
      <alignment vertical="top" wrapText="1"/>
    </xf>
    <xf numFmtId="0" fontId="37" fillId="8" borderId="19" xfId="0" applyFont="1" applyFill="1" applyBorder="1" applyAlignment="1">
      <alignment vertical="top"/>
    </xf>
    <xf numFmtId="0" fontId="52" fillId="8" borderId="18" xfId="7" applyFont="1" applyFill="1" applyBorder="1" applyAlignment="1" applyProtection="1">
      <alignment vertical="top" wrapText="1"/>
    </xf>
    <xf numFmtId="0" fontId="37" fillId="0" borderId="22" xfId="0" applyFont="1" applyBorder="1" applyAlignment="1">
      <alignment vertical="top" wrapText="1"/>
    </xf>
    <xf numFmtId="0" fontId="52" fillId="0" borderId="22" xfId="7" applyFont="1" applyFill="1" applyBorder="1" applyAlignment="1" applyProtection="1">
      <alignment vertical="top" wrapText="1"/>
    </xf>
    <xf numFmtId="0" fontId="24" fillId="0" borderId="2" xfId="0" applyFont="1" applyBorder="1"/>
    <xf numFmtId="0" fontId="0" fillId="0" borderId="0" xfId="0" applyFill="1" applyBorder="1" applyAlignment="1"/>
    <xf numFmtId="0" fontId="0" fillId="0" borderId="0" xfId="0" applyFill="1" applyAlignment="1"/>
    <xf numFmtId="0" fontId="3" fillId="0" borderId="0" xfId="0" applyFont="1" applyBorder="1" applyAlignment="1">
      <alignment readingOrder="1"/>
    </xf>
    <xf numFmtId="0" fontId="3" fillId="3" borderId="0" xfId="11" applyFill="1" applyBorder="1" applyAlignment="1"/>
    <xf numFmtId="0" fontId="2" fillId="0" borderId="0" xfId="0" applyFont="1" applyFill="1" applyBorder="1" applyAlignment="1"/>
    <xf numFmtId="0" fontId="3" fillId="0" borderId="0" xfId="0" applyFont="1" applyFill="1" applyBorder="1" applyAlignment="1"/>
    <xf numFmtId="0" fontId="3" fillId="0" borderId="0" xfId="0" applyFont="1" applyFill="1" applyAlignment="1"/>
    <xf numFmtId="0" fontId="3" fillId="0" borderId="3" xfId="0" applyFont="1" applyBorder="1" applyAlignment="1">
      <alignment horizontal="left" vertical="center" wrapText="1"/>
    </xf>
    <xf numFmtId="0" fontId="3" fillId="3" borderId="3" xfId="11" applyFill="1" applyBorder="1"/>
    <xf numFmtId="0" fontId="3" fillId="0" borderId="0" xfId="0" applyFont="1" applyAlignment="1"/>
    <xf numFmtId="0" fontId="3" fillId="0" borderId="0" xfId="0" applyFont="1" applyAlignment="1">
      <alignment vertical="top"/>
    </xf>
    <xf numFmtId="0" fontId="39" fillId="0" borderId="0" xfId="0" applyFont="1" applyFill="1" applyBorder="1" applyAlignment="1">
      <alignment vertical="top"/>
    </xf>
    <xf numFmtId="0" fontId="39" fillId="0" borderId="0" xfId="0" applyFont="1" applyFill="1" applyAlignment="1"/>
    <xf numFmtId="0" fontId="0" fillId="0" borderId="4" xfId="0" applyFont="1" applyBorder="1" applyAlignment="1">
      <alignment vertical="top" readingOrder="1"/>
    </xf>
    <xf numFmtId="0" fontId="2" fillId="0" borderId="5" xfId="0" applyFont="1" applyFill="1" applyBorder="1" applyAlignment="1">
      <alignment readingOrder="1"/>
    </xf>
    <xf numFmtId="0" fontId="3" fillId="0" borderId="6" xfId="0" applyFont="1" applyFill="1" applyBorder="1" applyAlignment="1">
      <alignment readingOrder="1"/>
    </xf>
    <xf numFmtId="0" fontId="3" fillId="0" borderId="2" xfId="0" applyFont="1" applyFill="1" applyBorder="1" applyAlignment="1"/>
    <xf numFmtId="0" fontId="3" fillId="0" borderId="3" xfId="0" applyFont="1" applyFill="1" applyBorder="1" applyAlignment="1">
      <alignment readingOrder="1"/>
    </xf>
    <xf numFmtId="0" fontId="3" fillId="0" borderId="7" xfId="0" applyFont="1" applyFill="1" applyBorder="1" applyAlignment="1"/>
    <xf numFmtId="0" fontId="2" fillId="0" borderId="8" xfId="0" applyFont="1" applyFill="1" applyBorder="1" applyAlignment="1">
      <alignment readingOrder="1"/>
    </xf>
    <xf numFmtId="0" fontId="3" fillId="0" borderId="9" xfId="0" applyFont="1" applyFill="1" applyBorder="1" applyAlignment="1">
      <alignment readingOrder="1"/>
    </xf>
    <xf numFmtId="0" fontId="20" fillId="0" borderId="4" xfId="7" applyFont="1" applyFill="1" applyBorder="1" applyAlignment="1" applyProtection="1">
      <alignment vertical="top" readingOrder="1"/>
    </xf>
    <xf numFmtId="0" fontId="3" fillId="0" borderId="7" xfId="0" applyFont="1" applyFill="1" applyBorder="1" applyAlignment="1">
      <alignment vertical="center"/>
    </xf>
    <xf numFmtId="0" fontId="24" fillId="3" borderId="8" xfId="11" applyFont="1" applyFill="1" applyBorder="1" applyAlignment="1">
      <alignment vertical="center"/>
    </xf>
    <xf numFmtId="14" fontId="42" fillId="4" borderId="1" xfId="0" applyNumberFormat="1" applyFont="1" applyFill="1" applyBorder="1" applyAlignment="1">
      <alignment horizontal="right" vertical="center" wrapText="1" indent="1"/>
    </xf>
    <xf numFmtId="4" fontId="37" fillId="5" borderId="1" xfId="0" applyNumberFormat="1" applyFont="1" applyFill="1" applyBorder="1" applyAlignment="1">
      <alignment horizontal="center" vertical="center"/>
    </xf>
    <xf numFmtId="14" fontId="42" fillId="5" borderId="1" xfId="0" applyNumberFormat="1" applyFont="1" applyFill="1" applyBorder="1" applyAlignment="1">
      <alignment horizontal="right" vertical="center" wrapText="1" indent="1"/>
    </xf>
    <xf numFmtId="0" fontId="46" fillId="3" borderId="2" xfId="0" applyFont="1" applyFill="1" applyBorder="1" applyAlignment="1">
      <alignment horizontal="justify" vertical="center" wrapText="1"/>
    </xf>
    <xf numFmtId="4" fontId="37" fillId="4" borderId="1" xfId="0" applyNumberFormat="1" applyFont="1" applyFill="1" applyBorder="1" applyAlignment="1">
      <alignment horizontal="center"/>
    </xf>
    <xf numFmtId="3" fontId="37" fillId="0" borderId="0" xfId="0" applyNumberFormat="1" applyFont="1" applyFill="1" applyBorder="1" applyAlignment="1">
      <alignment horizontal="center"/>
    </xf>
    <xf numFmtId="9" fontId="0" fillId="0" borderId="0" xfId="0" applyNumberFormat="1" applyFill="1" applyBorder="1"/>
    <xf numFmtId="0" fontId="3" fillId="0" borderId="1" xfId="0" applyFont="1" applyFill="1" applyBorder="1"/>
    <xf numFmtId="0" fontId="13" fillId="0" borderId="1" xfId="0" applyFont="1" applyFill="1" applyBorder="1" applyAlignment="1">
      <alignment horizontal="left" vertical="center"/>
    </xf>
    <xf numFmtId="166" fontId="37" fillId="4" borderId="1" xfId="0" applyNumberFormat="1" applyFont="1" applyFill="1" applyBorder="1" applyAlignment="1">
      <alignment horizontal="center"/>
    </xf>
    <xf numFmtId="0" fontId="14" fillId="0" borderId="1" xfId="0" applyFont="1" applyFill="1" applyBorder="1" applyAlignment="1">
      <alignment horizontal="left" vertical="center"/>
    </xf>
    <xf numFmtId="166" fontId="37" fillId="0" borderId="1" xfId="0" applyNumberFormat="1" applyFont="1" applyFill="1" applyBorder="1" applyAlignment="1">
      <alignment horizontal="center"/>
    </xf>
    <xf numFmtId="3" fontId="0" fillId="5" borderId="1" xfId="0" applyNumberFormat="1" applyFill="1" applyBorder="1"/>
    <xf numFmtId="170" fontId="37" fillId="0" borderId="0" xfId="0" applyNumberFormat="1" applyFont="1" applyFill="1" applyBorder="1" applyAlignment="1">
      <alignment horizontal="right"/>
    </xf>
    <xf numFmtId="4" fontId="42" fillId="0" borderId="3" xfId="0" applyNumberFormat="1" applyFont="1" applyFill="1" applyBorder="1" applyAlignment="1">
      <alignment horizontal="right" vertical="center" wrapText="1" indent="1"/>
    </xf>
    <xf numFmtId="2" fontId="42" fillId="0" borderId="5" xfId="0" applyNumberFormat="1" applyFont="1" applyFill="1" applyBorder="1" applyAlignment="1">
      <alignment horizontal="right" vertical="center" wrapText="1" indent="1"/>
    </xf>
    <xf numFmtId="2" fontId="42" fillId="0" borderId="8" xfId="0" applyNumberFormat="1" applyFont="1" applyFill="1" applyBorder="1" applyAlignment="1">
      <alignment horizontal="right" vertical="center" wrapText="1" indent="1"/>
    </xf>
    <xf numFmtId="0" fontId="2" fillId="0" borderId="1" xfId="0" applyFont="1" applyFill="1" applyBorder="1"/>
    <xf numFmtId="0" fontId="32" fillId="0" borderId="1" xfId="0" applyFont="1" applyFill="1" applyBorder="1" applyAlignment="1">
      <alignment horizontal="left" vertical="center"/>
    </xf>
    <xf numFmtId="0" fontId="3" fillId="0" borderId="14" xfId="0" applyFont="1" applyFill="1" applyBorder="1" applyAlignment="1">
      <alignment horizontal="left" vertical="center"/>
    </xf>
    <xf numFmtId="0" fontId="3" fillId="4" borderId="1" xfId="0" applyFont="1" applyFill="1" applyBorder="1" applyAlignment="1">
      <alignment wrapText="1"/>
    </xf>
    <xf numFmtId="0" fontId="3" fillId="0" borderId="1" xfId="0" applyFont="1" applyFill="1" applyBorder="1" applyAlignment="1">
      <alignment horizontal="center"/>
    </xf>
    <xf numFmtId="0" fontId="20" fillId="0" borderId="0" xfId="7" applyFont="1" applyFill="1" applyBorder="1" applyAlignment="1" applyProtection="1">
      <alignment wrapText="1"/>
    </xf>
    <xf numFmtId="0" fontId="0" fillId="0" borderId="0" xfId="0" applyAlignment="1">
      <alignment vertical="top" wrapText="1"/>
    </xf>
    <xf numFmtId="0" fontId="38" fillId="0" borderId="18" xfId="0" applyFont="1" applyBorder="1" applyAlignment="1">
      <alignment vertical="top"/>
    </xf>
    <xf numFmtId="0" fontId="38" fillId="0" borderId="18" xfId="0" applyFont="1" applyBorder="1" applyAlignment="1">
      <alignment vertical="top" wrapText="1"/>
    </xf>
    <xf numFmtId="0" fontId="38" fillId="0" borderId="18" xfId="0" applyFont="1" applyBorder="1" applyAlignment="1">
      <alignment horizontal="center" vertical="top" wrapText="1"/>
    </xf>
    <xf numFmtId="0" fontId="38" fillId="0" borderId="19" xfId="0" applyFont="1" applyBorder="1" applyAlignment="1">
      <alignment horizontal="center" vertical="top" wrapText="1"/>
    </xf>
    <xf numFmtId="0" fontId="37" fillId="8" borderId="20" xfId="0" applyFont="1" applyFill="1" applyBorder="1" applyAlignment="1">
      <alignment readingOrder="1"/>
    </xf>
    <xf numFmtId="0" fontId="37" fillId="8" borderId="20" xfId="0" applyFont="1" applyFill="1" applyBorder="1"/>
    <xf numFmtId="166" fontId="37" fillId="8" borderId="20" xfId="0" applyNumberFormat="1" applyFont="1" applyFill="1" applyBorder="1" applyAlignment="1">
      <alignment horizontal="center"/>
    </xf>
    <xf numFmtId="0" fontId="37" fillId="8" borderId="20" xfId="0" applyFont="1" applyFill="1" applyBorder="1" applyAlignment="1">
      <alignment horizontal="center"/>
    </xf>
    <xf numFmtId="0" fontId="37" fillId="8" borderId="21" xfId="0" applyFont="1" applyFill="1" applyBorder="1" applyAlignment="1">
      <alignment horizontal="center" vertical="top" wrapText="1"/>
    </xf>
    <xf numFmtId="0" fontId="37" fillId="0" borderId="18" xfId="0" applyFont="1" applyBorder="1" applyAlignment="1">
      <alignment readingOrder="1"/>
    </xf>
    <xf numFmtId="0" fontId="37" fillId="0" borderId="18" xfId="0" applyFont="1" applyBorder="1"/>
    <xf numFmtId="166" fontId="37" fillId="0" borderId="18" xfId="0" applyNumberFormat="1" applyFont="1" applyBorder="1" applyAlignment="1">
      <alignment horizontal="center"/>
    </xf>
    <xf numFmtId="0" fontId="37" fillId="0" borderId="18" xfId="0" applyFont="1" applyBorder="1" applyAlignment="1">
      <alignment horizontal="center"/>
    </xf>
    <xf numFmtId="0" fontId="37" fillId="0" borderId="19" xfId="0" applyFont="1" applyBorder="1" applyAlignment="1">
      <alignment horizontal="center" vertical="top" wrapText="1"/>
    </xf>
    <xf numFmtId="0" fontId="37" fillId="8" borderId="18" xfId="0" applyFont="1" applyFill="1" applyBorder="1" applyAlignment="1">
      <alignment readingOrder="1"/>
    </xf>
    <xf numFmtId="0" fontId="37" fillId="8" borderId="18" xfId="0" applyFont="1" applyFill="1" applyBorder="1"/>
    <xf numFmtId="166" fontId="37" fillId="8" borderId="18" xfId="0" applyNumberFormat="1" applyFont="1" applyFill="1" applyBorder="1" applyAlignment="1">
      <alignment horizontal="center"/>
    </xf>
    <xf numFmtId="0" fontId="37" fillId="8" borderId="18" xfId="0" applyFont="1" applyFill="1" applyBorder="1" applyAlignment="1">
      <alignment horizontal="center"/>
    </xf>
    <xf numFmtId="0" fontId="37" fillId="8" borderId="19" xfId="0" applyFont="1" applyFill="1" applyBorder="1" applyAlignment="1">
      <alignment horizontal="center" vertical="top" wrapText="1"/>
    </xf>
    <xf numFmtId="0" fontId="37" fillId="8" borderId="19" xfId="0" applyFont="1" applyFill="1" applyBorder="1" applyAlignment="1">
      <alignment horizontal="center" vertical="top" wrapText="1"/>
    </xf>
    <xf numFmtId="166" fontId="37" fillId="8" borderId="18" xfId="0" applyNumberFormat="1" applyFont="1" applyFill="1" applyBorder="1" applyAlignment="1">
      <alignment horizontal="center"/>
    </xf>
    <xf numFmtId="2" fontId="37" fillId="8" borderId="18" xfId="0" applyNumberFormat="1" applyFont="1" applyFill="1" applyBorder="1" applyAlignment="1">
      <alignment horizontal="center"/>
    </xf>
    <xf numFmtId="0" fontId="37" fillId="0" borderId="22" xfId="0" applyFont="1" applyBorder="1" applyAlignment="1">
      <alignment readingOrder="1"/>
    </xf>
    <xf numFmtId="0" fontId="37" fillId="0" borderId="22" xfId="0" applyFont="1" applyBorder="1"/>
    <xf numFmtId="166" fontId="37" fillId="0" borderId="22" xfId="0" applyNumberFormat="1" applyFont="1" applyBorder="1" applyAlignment="1">
      <alignment horizontal="center"/>
    </xf>
    <xf numFmtId="2" fontId="37" fillId="0" borderId="22" xfId="0" applyNumberFormat="1" applyFont="1" applyBorder="1" applyAlignment="1">
      <alignment horizontal="center"/>
    </xf>
    <xf numFmtId="0" fontId="37" fillId="0" borderId="19" xfId="0" applyFont="1" applyBorder="1" applyAlignment="1">
      <alignment horizontal="left" vertical="top" wrapText="1"/>
    </xf>
    <xf numFmtId="0" fontId="37" fillId="0" borderId="19" xfId="0" applyFont="1" applyBorder="1" applyAlignment="1">
      <alignment horizontal="left" vertical="top" wrapText="1"/>
    </xf>
    <xf numFmtId="0" fontId="37" fillId="0" borderId="18" xfId="0" applyFont="1" applyBorder="1" applyAlignment="1">
      <alignment vertical="top" readingOrder="1"/>
    </xf>
    <xf numFmtId="166" fontId="37" fillId="0" borderId="18" xfId="0" applyNumberFormat="1" applyFont="1" applyBorder="1" applyAlignment="1">
      <alignment horizontal="center" vertical="top" readingOrder="1"/>
    </xf>
    <xf numFmtId="0" fontId="37" fillId="0" borderId="18" xfId="0" applyFont="1" applyBorder="1" applyAlignment="1">
      <alignment horizontal="center" vertical="top" readingOrder="1"/>
    </xf>
    <xf numFmtId="0" fontId="38" fillId="0" borderId="1" xfId="0" applyFont="1" applyBorder="1" applyAlignment="1">
      <alignment vertical="top"/>
    </xf>
    <xf numFmtId="0" fontId="38" fillId="0" borderId="1" xfId="0" applyFont="1" applyBorder="1" applyAlignment="1">
      <alignment horizontal="center" vertical="top" wrapText="1"/>
    </xf>
    <xf numFmtId="0" fontId="24" fillId="3" borderId="2" xfId="11" applyFont="1" applyFill="1" applyBorder="1" applyAlignment="1">
      <alignment vertical="center"/>
    </xf>
    <xf numFmtId="0" fontId="27" fillId="0" borderId="0" xfId="0" applyFont="1" applyBorder="1" applyAlignment="1">
      <alignment vertical="top" readingOrder="1"/>
    </xf>
    <xf numFmtId="0" fontId="27" fillId="0" borderId="3" xfId="0" applyFont="1" applyBorder="1" applyAlignment="1">
      <alignment vertical="top" readingOrder="1"/>
    </xf>
    <xf numFmtId="49" fontId="3" fillId="0" borderId="2" xfId="0" applyNumberFormat="1" applyFont="1" applyBorder="1" applyAlignment="1">
      <alignment vertical="top" readingOrder="1"/>
    </xf>
    <xf numFmtId="0" fontId="17" fillId="0" borderId="3" xfId="0" applyFont="1" applyBorder="1" applyAlignment="1">
      <alignment vertical="top" readingOrder="1"/>
    </xf>
    <xf numFmtId="3" fontId="0" fillId="0" borderId="2" xfId="0" applyNumberFormat="1" applyFont="1" applyBorder="1" applyAlignment="1">
      <alignment vertical="top" readingOrder="1"/>
    </xf>
    <xf numFmtId="0" fontId="3" fillId="3" borderId="2" xfId="11" applyFill="1" applyBorder="1"/>
    <xf numFmtId="0" fontId="45" fillId="0" borderId="2" xfId="0" applyFont="1" applyFill="1" applyBorder="1" applyAlignment="1">
      <alignment horizontal="left" vertical="center"/>
    </xf>
    <xf numFmtId="0" fontId="7" fillId="0" borderId="3" xfId="0" applyFont="1" applyFill="1" applyBorder="1" applyAlignment="1">
      <alignment horizontal="left" vertical="center"/>
    </xf>
    <xf numFmtId="0" fontId="3" fillId="0" borderId="2" xfId="0" applyFont="1" applyFill="1" applyBorder="1" applyAlignment="1">
      <alignment horizontal="left" vertical="center"/>
    </xf>
    <xf numFmtId="0" fontId="2" fillId="0" borderId="3" xfId="0" applyFont="1" applyFill="1" applyBorder="1" applyAlignment="1">
      <alignment horizontal="left" vertical="center"/>
    </xf>
    <xf numFmtId="0" fontId="3" fillId="0" borderId="2" xfId="0" applyFont="1" applyFill="1" applyBorder="1" applyAlignment="1">
      <alignment horizontal="right" vertical="center"/>
    </xf>
    <xf numFmtId="0" fontId="37" fillId="3" borderId="2" xfId="11" applyFont="1" applyFill="1" applyBorder="1" applyAlignment="1">
      <alignment vertical="center"/>
    </xf>
    <xf numFmtId="0" fontId="3" fillId="3" borderId="3" xfId="11" applyFont="1" applyFill="1" applyBorder="1"/>
    <xf numFmtId="0" fontId="3" fillId="3" borderId="6" xfId="11" applyFont="1" applyFill="1" applyBorder="1"/>
    <xf numFmtId="0" fontId="2" fillId="4" borderId="12" xfId="0" applyFont="1" applyFill="1" applyBorder="1"/>
    <xf numFmtId="0" fontId="23" fillId="0" borderId="5" xfId="7" applyFont="1" applyFill="1" applyBorder="1" applyAlignment="1" applyProtection="1">
      <alignment vertical="top" readingOrder="1"/>
    </xf>
    <xf numFmtId="3" fontId="37" fillId="0" borderId="1" xfId="0" applyNumberFormat="1" applyFont="1" applyFill="1" applyBorder="1" applyAlignment="1">
      <alignment horizontal="center" wrapText="1"/>
    </xf>
    <xf numFmtId="0" fontId="3" fillId="0" borderId="3" xfId="0" applyFont="1" applyFill="1" applyBorder="1" applyAlignment="1">
      <alignment vertical="top" wrapText="1"/>
    </xf>
    <xf numFmtId="0" fontId="3" fillId="0" borderId="4" xfId="0" applyFont="1" applyFill="1" applyBorder="1" applyAlignment="1"/>
    <xf numFmtId="0" fontId="3" fillId="0" borderId="2" xfId="0" applyFont="1" applyFill="1" applyBorder="1" applyAlignment="1">
      <alignment vertical="top"/>
    </xf>
    <xf numFmtId="172" fontId="3" fillId="4" borderId="1" xfId="0" applyNumberFormat="1" applyFont="1" applyFill="1" applyBorder="1" applyAlignment="1">
      <alignment horizontal="center"/>
    </xf>
    <xf numFmtId="168" fontId="0" fillId="0" borderId="3" xfId="0" applyNumberFormat="1" applyFill="1" applyBorder="1"/>
    <xf numFmtId="2" fontId="0" fillId="0" borderId="3" xfId="0" applyNumberFormat="1" applyFill="1" applyBorder="1"/>
    <xf numFmtId="168" fontId="42" fillId="4" borderId="1" xfId="0" applyNumberFormat="1" applyFont="1" applyFill="1" applyBorder="1" applyAlignment="1">
      <alignment horizontal="right" vertical="center" wrapText="1" indent="1"/>
    </xf>
    <xf numFmtId="168" fontId="42" fillId="5" borderId="1" xfId="0" applyNumberFormat="1" applyFont="1" applyFill="1" applyBorder="1" applyAlignment="1">
      <alignment horizontal="right" vertical="center" wrapText="1" indent="1"/>
    </xf>
    <xf numFmtId="168" fontId="3" fillId="5" borderId="1" xfId="0" applyNumberFormat="1" applyFont="1" applyFill="1" applyBorder="1"/>
    <xf numFmtId="4" fontId="37" fillId="5" borderId="1" xfId="0" applyNumberFormat="1" applyFont="1" applyFill="1" applyBorder="1" applyAlignment="1">
      <alignment horizontal="right"/>
    </xf>
    <xf numFmtId="0" fontId="2" fillId="0" borderId="4" xfId="0" applyFont="1" applyFill="1" applyBorder="1" applyAlignment="1">
      <alignment horizontal="left"/>
    </xf>
    <xf numFmtId="0" fontId="2" fillId="0" borderId="5" xfId="0" applyFont="1" applyFill="1" applyBorder="1"/>
    <xf numFmtId="4" fontId="37" fillId="0" borderId="5" xfId="0" applyNumberFormat="1" applyFont="1" applyFill="1" applyBorder="1" applyAlignment="1">
      <alignment horizontal="right"/>
    </xf>
    <xf numFmtId="4" fontId="37" fillId="5" borderId="13" xfId="0" applyNumberFormat="1" applyFont="1" applyFill="1" applyBorder="1" applyAlignment="1">
      <alignment horizontal="right"/>
    </xf>
    <xf numFmtId="0" fontId="2" fillId="0" borderId="7" xfId="0" applyFont="1" applyFill="1" applyBorder="1" applyAlignment="1">
      <alignment horizontal="left"/>
    </xf>
    <xf numFmtId="0" fontId="2" fillId="0" borderId="8" xfId="0" applyFont="1" applyFill="1" applyBorder="1"/>
    <xf numFmtId="4" fontId="38" fillId="0" borderId="8" xfId="0" applyNumberFormat="1" applyFont="1" applyFill="1" applyBorder="1" applyAlignment="1">
      <alignment horizontal="right"/>
    </xf>
    <xf numFmtId="4" fontId="38" fillId="5" borderId="11" xfId="0" applyNumberFormat="1" applyFont="1" applyFill="1" applyBorder="1" applyAlignment="1">
      <alignment horizontal="right"/>
    </xf>
    <xf numFmtId="171" fontId="37" fillId="5" borderId="13" xfId="0" applyNumberFormat="1" applyFont="1" applyFill="1" applyBorder="1" applyAlignment="1">
      <alignment horizontal="right"/>
    </xf>
    <xf numFmtId="171" fontId="38" fillId="5" borderId="11" xfId="0" applyNumberFormat="1" applyFont="1" applyFill="1" applyBorder="1" applyAlignment="1">
      <alignment horizontal="right"/>
    </xf>
    <xf numFmtId="3" fontId="53" fillId="5" borderId="0" xfId="0" applyNumberFormat="1" applyFont="1" applyFill="1" applyBorder="1" applyAlignment="1">
      <alignment horizontal="right" vertical="center"/>
    </xf>
    <xf numFmtId="4" fontId="3" fillId="4" borderId="12" xfId="0" applyNumberFormat="1" applyFont="1" applyFill="1" applyBorder="1" applyAlignment="1">
      <alignment horizontal="right"/>
    </xf>
    <xf numFmtId="4" fontId="2" fillId="4" borderId="12" xfId="0" applyNumberFormat="1" applyFont="1" applyFill="1" applyBorder="1" applyAlignment="1">
      <alignment horizontal="right"/>
    </xf>
    <xf numFmtId="4" fontId="2" fillId="4" borderId="1" xfId="0" applyNumberFormat="1" applyFont="1" applyFill="1" applyBorder="1" applyAlignment="1">
      <alignment horizontal="right"/>
    </xf>
    <xf numFmtId="0" fontId="54" fillId="0" borderId="0" xfId="0" applyFont="1" applyAlignment="1">
      <alignment horizontal="left" vertical="center" wrapText="1" indent="1"/>
    </xf>
    <xf numFmtId="0" fontId="22" fillId="0" borderId="0" xfId="0" applyFont="1" applyBorder="1" applyAlignment="1" applyProtection="1">
      <alignment horizontal="left" vertical="center" wrapText="1" indent="1"/>
    </xf>
    <xf numFmtId="3" fontId="4" fillId="0" borderId="0" xfId="0" applyNumberFormat="1" applyFont="1" applyFill="1" applyBorder="1" applyAlignment="1">
      <alignment horizontal="center" vertical="center"/>
    </xf>
    <xf numFmtId="0" fontId="38" fillId="0" borderId="23" xfId="0" applyFont="1" applyBorder="1" applyAlignment="1">
      <alignment vertical="top"/>
    </xf>
    <xf numFmtId="0" fontId="38" fillId="0" borderId="23" xfId="0" applyFont="1" applyBorder="1" applyAlignment="1">
      <alignment vertical="top" wrapText="1"/>
    </xf>
    <xf numFmtId="0" fontId="38" fillId="0" borderId="23" xfId="0" applyFont="1" applyBorder="1" applyAlignment="1">
      <alignment horizontal="center" vertical="top" wrapText="1"/>
    </xf>
    <xf numFmtId="0" fontId="38" fillId="0" borderId="24" xfId="0" applyFont="1" applyBorder="1" applyAlignment="1">
      <alignment horizontal="center" vertical="top" wrapText="1"/>
    </xf>
    <xf numFmtId="0" fontId="37" fillId="0" borderId="23" xfId="0" applyFont="1" applyBorder="1" applyAlignment="1">
      <alignment horizontal="center" vertical="top" wrapText="1"/>
    </xf>
    <xf numFmtId="170" fontId="37" fillId="4" borderId="1" xfId="0" applyNumberFormat="1" applyFont="1" applyFill="1" applyBorder="1" applyAlignment="1">
      <alignment horizontal="center"/>
    </xf>
    <xf numFmtId="9" fontId="0" fillId="4" borderId="1" xfId="0" applyNumberFormat="1" applyFill="1" applyBorder="1" applyAlignment="1">
      <alignment horizontal="center"/>
    </xf>
    <xf numFmtId="0" fontId="3" fillId="0" borderId="1" xfId="0" applyFont="1" applyFill="1" applyBorder="1" applyAlignment="1">
      <alignment horizontal="center" wrapText="1"/>
    </xf>
    <xf numFmtId="14" fontId="37" fillId="0" borderId="1" xfId="0" applyNumberFormat="1" applyFont="1" applyFill="1" applyBorder="1" applyAlignment="1">
      <alignment horizontal="center"/>
    </xf>
    <xf numFmtId="14" fontId="37" fillId="5" borderId="1" xfId="0" applyNumberFormat="1" applyFont="1" applyFill="1" applyBorder="1" applyAlignment="1">
      <alignment horizontal="center"/>
    </xf>
    <xf numFmtId="0" fontId="2" fillId="0" borderId="7" xfId="0" applyFont="1" applyFill="1" applyBorder="1" applyAlignment="1">
      <alignment horizontal="left" vertical="center"/>
    </xf>
    <xf numFmtId="0" fontId="22" fillId="0" borderId="2" xfId="0" applyFont="1" applyBorder="1" applyAlignment="1" applyProtection="1">
      <alignment horizontal="left" vertical="center"/>
      <protection locked="0"/>
    </xf>
    <xf numFmtId="0" fontId="42" fillId="3" borderId="2" xfId="0" applyFont="1" applyFill="1" applyBorder="1" applyAlignment="1">
      <alignment horizontal="left" vertical="center" wrapText="1"/>
    </xf>
    <xf numFmtId="0" fontId="3" fillId="3" borderId="10" xfId="11" applyFont="1" applyFill="1" applyBorder="1" applyAlignment="1">
      <alignment horizontal="left" vertical="top" wrapText="1" indent="1"/>
    </xf>
    <xf numFmtId="0" fontId="2" fillId="0" borderId="0" xfId="0" applyFont="1" applyFill="1" applyBorder="1" applyAlignment="1">
      <alignment horizontal="right"/>
    </xf>
    <xf numFmtId="0" fontId="2" fillId="0" borderId="0" xfId="0" applyFont="1" applyFill="1" applyBorder="1" applyAlignment="1">
      <alignment horizontal="right" vertical="center"/>
    </xf>
    <xf numFmtId="3" fontId="37" fillId="4" borderId="1" xfId="0" applyNumberFormat="1" applyFont="1" applyFill="1" applyBorder="1" applyAlignment="1">
      <alignment horizontal="right"/>
    </xf>
    <xf numFmtId="0" fontId="3" fillId="0" borderId="10" xfId="0" applyFont="1" applyFill="1" applyBorder="1" applyAlignment="1">
      <alignment horizontal="left" vertical="top" indent="3"/>
    </xf>
    <xf numFmtId="0" fontId="1" fillId="0" borderId="11" xfId="0" applyFont="1" applyFill="1" applyBorder="1" applyAlignment="1">
      <alignment horizontal="left" vertical="top" wrapText="1" indent="1"/>
    </xf>
    <xf numFmtId="0" fontId="1" fillId="0" borderId="0" xfId="0" applyFont="1" applyFill="1" applyBorder="1" applyAlignment="1">
      <alignment horizontal="left" vertical="center"/>
    </xf>
    <xf numFmtId="0" fontId="1" fillId="3" borderId="0" xfId="7" applyFont="1" applyFill="1" applyBorder="1" applyAlignment="1" applyProtection="1">
      <alignment horizontal="left" indent="1"/>
    </xf>
    <xf numFmtId="0" fontId="27" fillId="0" borderId="0" xfId="0" applyFont="1" applyAlignment="1">
      <alignment vertical="center"/>
    </xf>
    <xf numFmtId="49" fontId="3" fillId="0" borderId="0" xfId="0" applyNumberFormat="1" applyFont="1" applyAlignment="1">
      <alignment vertical="center"/>
    </xf>
    <xf numFmtId="0" fontId="3" fillId="0" borderId="0" xfId="0" applyFont="1" applyBorder="1" applyAlignment="1">
      <alignment vertical="center"/>
    </xf>
    <xf numFmtId="0" fontId="17" fillId="0" borderId="0" xfId="0" applyFont="1" applyBorder="1" applyAlignment="1">
      <alignment vertical="center"/>
    </xf>
    <xf numFmtId="0" fontId="0" fillId="0" borderId="0" xfId="0" applyFont="1" applyBorder="1" applyAlignment="1">
      <alignment vertical="center"/>
    </xf>
    <xf numFmtId="3" fontId="0" fillId="0" borderId="0" xfId="0" applyNumberFormat="1" applyFont="1" applyBorder="1" applyAlignment="1">
      <alignment vertical="center"/>
    </xf>
    <xf numFmtId="0" fontId="23" fillId="0" borderId="0" xfId="7" applyFont="1" applyFill="1" applyBorder="1" applyAlignment="1" applyProtection="1">
      <alignment vertical="center"/>
    </xf>
    <xf numFmtId="0" fontId="2" fillId="0" borderId="0" xfId="0" applyFont="1" applyBorder="1" applyAlignment="1">
      <alignment vertical="center"/>
    </xf>
    <xf numFmtId="0" fontId="3" fillId="3" borderId="0" xfId="11" applyFill="1" applyBorder="1" applyAlignment="1">
      <alignment vertical="center"/>
    </xf>
    <xf numFmtId="0" fontId="5" fillId="3" borderId="0" xfId="11" applyFont="1" applyFill="1" applyBorder="1" applyAlignment="1">
      <alignment horizontal="right" vertical="center"/>
    </xf>
    <xf numFmtId="0" fontId="0" fillId="0" borderId="0" xfId="0" applyBorder="1" applyAlignment="1">
      <alignment vertical="center"/>
    </xf>
    <xf numFmtId="0" fontId="2" fillId="0" borderId="1" xfId="0" applyFont="1" applyBorder="1" applyAlignment="1">
      <alignment vertical="center"/>
    </xf>
    <xf numFmtId="3" fontId="42" fillId="5" borderId="1" xfId="0" applyNumberFormat="1" applyFont="1" applyFill="1" applyBorder="1" applyAlignment="1">
      <alignment horizontal="right" vertical="center" wrapText="1"/>
    </xf>
    <xf numFmtId="0" fontId="3" fillId="4" borderId="12" xfId="0" applyFont="1" applyFill="1" applyBorder="1" applyAlignment="1">
      <alignment vertical="center"/>
    </xf>
    <xf numFmtId="0" fontId="0" fillId="4" borderId="14" xfId="0" applyFill="1" applyBorder="1" applyAlignment="1">
      <alignment vertical="center"/>
    </xf>
    <xf numFmtId="0" fontId="0" fillId="0" borderId="1" xfId="0" applyBorder="1" applyAlignment="1">
      <alignment vertical="center"/>
    </xf>
    <xf numFmtId="16" fontId="1" fillId="0" borderId="1" xfId="0" quotePrefix="1" applyNumberFormat="1" applyFont="1" applyBorder="1" applyAlignment="1">
      <alignment vertical="center"/>
    </xf>
    <xf numFmtId="14" fontId="42" fillId="5" borderId="1" xfId="0" applyNumberFormat="1" applyFont="1" applyFill="1" applyBorder="1" applyAlignment="1">
      <alignment horizontal="right" vertical="center" wrapText="1"/>
    </xf>
    <xf numFmtId="0" fontId="37" fillId="5" borderId="12" xfId="0" applyFont="1" applyFill="1" applyBorder="1" applyAlignment="1">
      <alignment vertical="center"/>
    </xf>
    <xf numFmtId="0" fontId="0" fillId="5" borderId="14" xfId="0" applyFill="1" applyBorder="1" applyAlignment="1">
      <alignment vertical="center"/>
    </xf>
    <xf numFmtId="0" fontId="3" fillId="3" borderId="0" xfId="11" applyFont="1" applyFill="1" applyBorder="1" applyAlignment="1">
      <alignment horizontal="center" vertical="center"/>
    </xf>
    <xf numFmtId="0" fontId="3" fillId="3" borderId="0" xfId="11" applyFont="1" applyFill="1" applyBorder="1" applyAlignment="1">
      <alignment vertical="center"/>
    </xf>
    <xf numFmtId="0" fontId="3" fillId="3" borderId="5" xfId="11" applyFont="1" applyFill="1" applyBorder="1" applyAlignment="1">
      <alignment horizontal="center" vertical="center"/>
    </xf>
    <xf numFmtId="0" fontId="3" fillId="3" borderId="5" xfId="11" applyFont="1" applyFill="1" applyBorder="1" applyAlignment="1">
      <alignment vertical="center"/>
    </xf>
    <xf numFmtId="0" fontId="0" fillId="0" borderId="5" xfId="0" applyFont="1" applyBorder="1" applyAlignment="1">
      <alignment vertical="center"/>
    </xf>
    <xf numFmtId="0" fontId="3" fillId="3" borderId="5" xfId="11" applyFill="1" applyBorder="1" applyAlignment="1">
      <alignment vertical="center"/>
    </xf>
    <xf numFmtId="0" fontId="3" fillId="3" borderId="6" xfId="11" applyFill="1" applyBorder="1" applyAlignment="1">
      <alignment vertical="center"/>
    </xf>
    <xf numFmtId="0" fontId="1" fillId="0" borderId="1" xfId="0" applyFont="1" applyBorder="1" applyAlignment="1">
      <alignment vertical="center"/>
    </xf>
    <xf numFmtId="0" fontId="3" fillId="0" borderId="2" xfId="0" applyFont="1" applyBorder="1" applyAlignment="1">
      <alignment vertical="center"/>
    </xf>
    <xf numFmtId="0" fontId="0" fillId="0" borderId="3" xfId="0" applyBorder="1" applyAlignment="1">
      <alignment vertical="center"/>
    </xf>
    <xf numFmtId="0" fontId="0" fillId="0" borderId="0" xfId="0" applyAlignment="1">
      <alignment vertical="center"/>
    </xf>
    <xf numFmtId="0" fontId="3" fillId="0" borderId="7" xfId="0" applyFont="1"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3" fillId="0" borderId="0" xfId="0" applyFont="1" applyAlignment="1">
      <alignment vertical="center"/>
    </xf>
    <xf numFmtId="0" fontId="0" fillId="0" borderId="15" xfId="0" applyBorder="1" applyAlignment="1">
      <alignment vertical="center"/>
    </xf>
    <xf numFmtId="0" fontId="24" fillId="0" borderId="4" xfId="0" applyFont="1" applyBorder="1" applyAlignment="1">
      <alignment vertical="center"/>
    </xf>
    <xf numFmtId="0" fontId="0" fillId="0" borderId="5" xfId="0" applyBorder="1" applyAlignment="1">
      <alignment vertical="center"/>
    </xf>
    <xf numFmtId="0" fontId="0" fillId="0" borderId="6" xfId="0" applyBorder="1" applyAlignment="1">
      <alignment vertical="center"/>
    </xf>
    <xf numFmtId="0" fontId="24" fillId="0" borderId="7" xfId="0" applyFont="1" applyBorder="1" applyAlignment="1">
      <alignment vertical="center"/>
    </xf>
    <xf numFmtId="0" fontId="24" fillId="0" borderId="2" xfId="0" applyFont="1" applyBorder="1" applyAlignment="1">
      <alignment vertical="center"/>
    </xf>
    <xf numFmtId="0" fontId="2" fillId="0" borderId="1" xfId="0" applyFont="1" applyBorder="1" applyAlignment="1">
      <alignment horizontal="center" vertical="center"/>
    </xf>
    <xf numFmtId="3" fontId="3" fillId="0" borderId="2" xfId="0" applyNumberFormat="1" applyFont="1" applyBorder="1" applyAlignment="1">
      <alignment vertical="center"/>
    </xf>
    <xf numFmtId="0" fontId="3" fillId="3" borderId="0" xfId="11" applyFont="1" applyFill="1" applyBorder="1" applyAlignment="1">
      <alignment horizontal="left" vertical="center"/>
    </xf>
    <xf numFmtId="0" fontId="3" fillId="3" borderId="3" xfId="11" applyFill="1" applyBorder="1" applyAlignment="1">
      <alignment vertical="center"/>
    </xf>
    <xf numFmtId="16" fontId="0" fillId="0" borderId="1" xfId="0" quotePrefix="1" applyNumberFormat="1" applyBorder="1" applyAlignment="1">
      <alignment vertical="center"/>
    </xf>
    <xf numFmtId="16" fontId="0" fillId="0" borderId="1" xfId="0" quotePrefix="1" applyNumberFormat="1" applyBorder="1" applyAlignment="1">
      <alignment horizontal="center" vertical="center"/>
    </xf>
    <xf numFmtId="172" fontId="18" fillId="9" borderId="1" xfId="8" applyNumberFormat="1" applyFont="1" applyFill="1" applyBorder="1" applyAlignment="1">
      <alignment horizontal="center" vertical="center"/>
    </xf>
    <xf numFmtId="0" fontId="3" fillId="0" borderId="2" xfId="0" applyFont="1" applyFill="1" applyBorder="1" applyAlignment="1">
      <alignment horizontal="left" vertical="center" wrapText="1"/>
    </xf>
    <xf numFmtId="0" fontId="3" fillId="3" borderId="3" xfId="11" applyFont="1" applyFill="1" applyBorder="1" applyAlignment="1">
      <alignment horizontal="left" vertical="center"/>
    </xf>
    <xf numFmtId="0" fontId="30" fillId="0" borderId="0" xfId="0" applyFont="1" applyBorder="1" applyAlignment="1">
      <alignment vertical="center"/>
    </xf>
    <xf numFmtId="0" fontId="30" fillId="0" borderId="3" xfId="0" applyFont="1" applyBorder="1" applyAlignment="1">
      <alignment vertical="center"/>
    </xf>
    <xf numFmtId="0" fontId="3" fillId="3" borderId="2" xfId="0" applyFont="1" applyFill="1" applyBorder="1" applyAlignment="1">
      <alignment vertical="center"/>
    </xf>
    <xf numFmtId="0" fontId="0" fillId="3" borderId="0" xfId="0" applyFill="1" applyBorder="1" applyAlignment="1">
      <alignment vertical="center"/>
    </xf>
    <xf numFmtId="0" fontId="55" fillId="3" borderId="0" xfId="7" applyFont="1" applyFill="1" applyBorder="1" applyAlignment="1" applyProtection="1">
      <alignment horizontal="left" vertical="center"/>
    </xf>
    <xf numFmtId="0" fontId="55" fillId="3" borderId="3" xfId="7" applyFont="1" applyFill="1" applyBorder="1" applyAlignment="1" applyProtection="1">
      <alignment horizontal="left" vertical="center"/>
    </xf>
    <xf numFmtId="0" fontId="3" fillId="3" borderId="7" xfId="0" applyFont="1" applyFill="1" applyBorder="1" applyAlignment="1">
      <alignment vertical="center"/>
    </xf>
    <xf numFmtId="0" fontId="0" fillId="3" borderId="8" xfId="0" applyFill="1" applyBorder="1" applyAlignment="1">
      <alignment vertical="center"/>
    </xf>
    <xf numFmtId="0" fontId="0" fillId="3" borderId="9" xfId="0" applyFill="1" applyBorder="1" applyAlignment="1">
      <alignment vertical="center"/>
    </xf>
    <xf numFmtId="0" fontId="3" fillId="3" borderId="0" xfId="0" applyFont="1" applyFill="1" applyBorder="1" applyAlignment="1">
      <alignment vertical="center"/>
    </xf>
    <xf numFmtId="169" fontId="1" fillId="4" borderId="1" xfId="0" applyNumberFormat="1" applyFont="1" applyFill="1" applyBorder="1" applyAlignment="1">
      <alignment horizontal="right" vertical="center"/>
    </xf>
    <xf numFmtId="169" fontId="2" fillId="0" borderId="0" xfId="0" applyNumberFormat="1" applyFont="1" applyFill="1" applyBorder="1" applyAlignment="1">
      <alignment horizontal="right" vertical="center"/>
    </xf>
    <xf numFmtId="9" fontId="1" fillId="4" borderId="1" xfId="8" applyFont="1" applyFill="1" applyBorder="1" applyAlignment="1">
      <alignment horizontal="right" vertical="center"/>
    </xf>
    <xf numFmtId="0" fontId="3" fillId="0" borderId="0" xfId="0" applyFont="1" applyBorder="1" applyAlignment="1">
      <alignment horizontal="left" vertical="center"/>
    </xf>
    <xf numFmtId="0" fontId="1" fillId="0" borderId="2" xfId="0" applyFont="1" applyFill="1" applyBorder="1" applyAlignment="1">
      <alignment vertical="center"/>
    </xf>
    <xf numFmtId="0" fontId="1" fillId="0" borderId="0" xfId="0" applyFont="1" applyFill="1" applyBorder="1" applyAlignment="1">
      <alignment vertical="center"/>
    </xf>
    <xf numFmtId="9" fontId="1" fillId="4" borderId="1" xfId="8" applyFont="1" applyFill="1" applyBorder="1" applyAlignment="1">
      <alignment horizontal="center" vertical="center"/>
    </xf>
    <xf numFmtId="0" fontId="2" fillId="0" borderId="2" xfId="0" applyFont="1" applyBorder="1" applyAlignment="1">
      <alignment vertical="center"/>
    </xf>
    <xf numFmtId="172" fontId="38" fillId="5" borderId="1" xfId="8" applyNumberFormat="1" applyFont="1" applyFill="1" applyBorder="1" applyAlignment="1">
      <alignment horizontal="center" vertical="center"/>
    </xf>
    <xf numFmtId="16" fontId="0" fillId="0" borderId="0" xfId="0" quotePrefix="1" applyNumberFormat="1" applyBorder="1" applyAlignment="1">
      <alignment vertical="center"/>
    </xf>
    <xf numFmtId="16" fontId="0" fillId="0" borderId="0" xfId="0" quotePrefix="1" applyNumberFormat="1" applyBorder="1" applyAlignment="1">
      <alignment horizontal="center" vertical="center"/>
    </xf>
    <xf numFmtId="0" fontId="56" fillId="0" borderId="8" xfId="7" applyFont="1" applyFill="1" applyBorder="1" applyAlignment="1" applyProtection="1">
      <alignment horizontal="left" vertical="center"/>
    </xf>
    <xf numFmtId="0" fontId="3" fillId="0" borderId="8" xfId="0" applyFont="1" applyFill="1" applyBorder="1" applyAlignment="1">
      <alignment vertical="center"/>
    </xf>
    <xf numFmtId="0" fontId="39" fillId="0" borderId="0" xfId="0" applyFont="1" applyFill="1" applyAlignment="1">
      <alignment vertical="center"/>
    </xf>
    <xf numFmtId="0" fontId="2" fillId="0" borderId="1" xfId="0" applyFont="1" applyBorder="1" applyAlignment="1">
      <alignment horizontal="center" vertical="center" wrapText="1"/>
    </xf>
    <xf numFmtId="0" fontId="0" fillId="0" borderId="1" xfId="0" applyBorder="1" applyAlignment="1">
      <alignment horizontal="center" vertical="center" wrapText="1"/>
    </xf>
    <xf numFmtId="169" fontId="3" fillId="0" borderId="1" xfId="0" applyNumberFormat="1" applyFont="1" applyBorder="1" applyAlignment="1">
      <alignment horizontal="center" vertical="center"/>
    </xf>
    <xf numFmtId="169" fontId="0" fillId="0" borderId="1" xfId="0" applyNumberFormat="1" applyBorder="1" applyAlignment="1">
      <alignment horizontal="center" vertical="center"/>
    </xf>
    <xf numFmtId="0" fontId="0" fillId="0" borderId="1" xfId="0" applyBorder="1" applyAlignment="1">
      <alignment horizontal="center" vertical="center"/>
    </xf>
    <xf numFmtId="168" fontId="0" fillId="9" borderId="1" xfId="0" applyNumberFormat="1" applyFill="1" applyBorder="1" applyAlignment="1">
      <alignment horizontal="center" vertical="center"/>
    </xf>
    <xf numFmtId="0" fontId="0" fillId="0" borderId="1" xfId="0" quotePrefix="1" applyBorder="1" applyAlignment="1">
      <alignment vertical="center"/>
    </xf>
    <xf numFmtId="0" fontId="1" fillId="3" borderId="0" xfId="11" applyFont="1" applyFill="1" applyBorder="1" applyAlignment="1">
      <alignment horizontal="left" vertical="center"/>
    </xf>
    <xf numFmtId="0" fontId="1" fillId="0" borderId="2" xfId="0" applyFont="1" applyBorder="1" applyAlignment="1">
      <alignment vertical="center"/>
    </xf>
    <xf numFmtId="0" fontId="1" fillId="3" borderId="2" xfId="0" applyFont="1" applyFill="1" applyBorder="1" applyAlignment="1">
      <alignment vertical="center"/>
    </xf>
    <xf numFmtId="0" fontId="1" fillId="3" borderId="7" xfId="0" applyFont="1" applyFill="1" applyBorder="1" applyAlignment="1">
      <alignment vertical="center"/>
    </xf>
    <xf numFmtId="0" fontId="1" fillId="3" borderId="0" xfId="0" applyFont="1" applyFill="1" applyBorder="1" applyAlignment="1">
      <alignment vertical="center"/>
    </xf>
    <xf numFmtId="0" fontId="57" fillId="0" borderId="0" xfId="0" applyFont="1" applyBorder="1" applyAlignment="1">
      <alignment vertical="center"/>
    </xf>
    <xf numFmtId="0" fontId="1" fillId="0" borderId="0" xfId="0" applyFont="1" applyAlignment="1">
      <alignment vertical="center"/>
    </xf>
    <xf numFmtId="3" fontId="1" fillId="4" borderId="1" xfId="8" applyNumberFormat="1" applyFont="1" applyFill="1" applyBorder="1" applyAlignment="1">
      <alignment horizontal="right" vertical="center"/>
    </xf>
    <xf numFmtId="3" fontId="1" fillId="5" borderId="1" xfId="8" applyNumberFormat="1" applyFont="1" applyFill="1" applyBorder="1" applyAlignment="1">
      <alignment horizontal="right" vertical="center"/>
    </xf>
    <xf numFmtId="0" fontId="3" fillId="0" borderId="15" xfId="0" applyFont="1" applyBorder="1" applyAlignment="1">
      <alignment vertical="center"/>
    </xf>
    <xf numFmtId="0" fontId="56" fillId="0" borderId="15" xfId="7" applyFont="1" applyFill="1" applyBorder="1" applyAlignment="1" applyProtection="1">
      <alignment horizontal="left" vertical="center"/>
    </xf>
    <xf numFmtId="0" fontId="3" fillId="0" borderId="15" xfId="0" applyFont="1" applyFill="1" applyBorder="1" applyAlignment="1">
      <alignment vertical="center"/>
    </xf>
    <xf numFmtId="0" fontId="3" fillId="0" borderId="5" xfId="0" applyFont="1" applyBorder="1" applyAlignment="1">
      <alignment horizontal="left" vertical="center"/>
    </xf>
    <xf numFmtId="0" fontId="58" fillId="0" borderId="0" xfId="7" applyFont="1" applyFill="1" applyBorder="1" applyAlignment="1" applyProtection="1">
      <alignment horizontal="left" vertical="center"/>
    </xf>
    <xf numFmtId="0" fontId="59" fillId="0" borderId="0" xfId="7" applyFont="1" applyFill="1" applyBorder="1" applyAlignment="1" applyProtection="1">
      <alignment horizontal="left" vertical="center"/>
    </xf>
    <xf numFmtId="0" fontId="59" fillId="0" borderId="3" xfId="7" applyFont="1" applyFill="1" applyBorder="1" applyAlignment="1" applyProtection="1">
      <alignment horizontal="left" vertical="center"/>
    </xf>
    <xf numFmtId="2" fontId="0" fillId="0" borderId="1" xfId="0" applyNumberFormat="1" applyBorder="1" applyAlignment="1">
      <alignment horizontal="center" vertical="center"/>
    </xf>
    <xf numFmtId="0" fontId="0" fillId="0" borderId="1" xfId="0" quotePrefix="1" applyBorder="1" applyAlignment="1">
      <alignment horizontal="left" vertical="center"/>
    </xf>
    <xf numFmtId="0" fontId="0" fillId="0" borderId="2" xfId="0" applyBorder="1" applyAlignment="1">
      <alignment vertical="center"/>
    </xf>
    <xf numFmtId="0" fontId="0" fillId="0" borderId="7" xfId="0" applyBorder="1" applyAlignment="1">
      <alignment vertical="center"/>
    </xf>
    <xf numFmtId="0" fontId="24" fillId="2" borderId="12" xfId="0" applyFont="1" applyFill="1" applyBorder="1" applyAlignment="1">
      <alignment vertical="center"/>
    </xf>
    <xf numFmtId="0" fontId="0" fillId="2" borderId="15" xfId="0" applyFill="1" applyBorder="1" applyAlignment="1">
      <alignment vertical="center"/>
    </xf>
    <xf numFmtId="0" fontId="0" fillId="2" borderId="14" xfId="0" applyFill="1" applyBorder="1" applyAlignment="1">
      <alignment vertical="center"/>
    </xf>
    <xf numFmtId="0" fontId="24" fillId="2" borderId="4" xfId="0" applyFont="1" applyFill="1" applyBorder="1" applyAlignment="1">
      <alignment vertical="center"/>
    </xf>
    <xf numFmtId="0" fontId="24" fillId="2" borderId="5" xfId="0" applyFont="1" applyFill="1" applyBorder="1" applyAlignment="1">
      <alignment vertical="center"/>
    </xf>
    <xf numFmtId="0" fontId="24" fillId="2" borderId="6" xfId="0" applyFont="1" applyFill="1" applyBorder="1" applyAlignment="1">
      <alignment vertical="center"/>
    </xf>
    <xf numFmtId="0" fontId="24" fillId="2" borderId="7" xfId="0" applyFont="1" applyFill="1" applyBorder="1" applyAlignment="1">
      <alignment horizontal="left" vertical="center"/>
    </xf>
    <xf numFmtId="0" fontId="24" fillId="2" borderId="8" xfId="0" applyFont="1" applyFill="1" applyBorder="1" applyAlignment="1">
      <alignment vertical="center"/>
    </xf>
    <xf numFmtId="0" fontId="24" fillId="2" borderId="9" xfId="0" applyFont="1" applyFill="1" applyBorder="1" applyAlignment="1">
      <alignment vertical="center"/>
    </xf>
    <xf numFmtId="0" fontId="24" fillId="10" borderId="13" xfId="11" applyFont="1" applyFill="1" applyBorder="1" applyAlignment="1">
      <alignment horizontal="left" vertical="top" indent="1"/>
    </xf>
    <xf numFmtId="0" fontId="24" fillId="10" borderId="13" xfId="11" applyFont="1" applyFill="1" applyBorder="1" applyAlignment="1">
      <alignment horizontal="left" vertical="top" wrapText="1" indent="1"/>
    </xf>
    <xf numFmtId="0" fontId="7" fillId="10" borderId="0" xfId="11" applyFont="1" applyFill="1" applyBorder="1" applyAlignment="1">
      <alignment horizontal="center" vertical="center" wrapText="1"/>
    </xf>
    <xf numFmtId="0" fontId="3" fillId="3" borderId="13" xfId="11" applyFont="1" applyFill="1" applyBorder="1" applyAlignment="1">
      <alignment horizontal="left" vertical="top" indent="1"/>
    </xf>
    <xf numFmtId="0" fontId="3" fillId="3" borderId="10" xfId="11" applyFont="1" applyFill="1" applyBorder="1" applyAlignment="1">
      <alignment horizontal="left" vertical="top" indent="1"/>
    </xf>
    <xf numFmtId="0" fontId="3" fillId="3" borderId="11" xfId="11" applyFont="1" applyFill="1" applyBorder="1" applyAlignment="1">
      <alignment horizontal="left" vertical="top" indent="1"/>
    </xf>
    <xf numFmtId="0" fontId="16" fillId="4" borderId="1" xfId="0" applyFont="1" applyFill="1" applyBorder="1" applyAlignment="1">
      <alignment horizontal="left" vertical="center" wrapText="1"/>
    </xf>
    <xf numFmtId="0" fontId="3" fillId="0" borderId="0" xfId="0" applyFont="1" applyFill="1" applyBorder="1" applyAlignment="1">
      <alignment horizontal="left" vertical="center" wrapText="1"/>
    </xf>
    <xf numFmtId="0" fontId="1" fillId="0" borderId="2" xfId="0" applyFont="1" applyBorder="1" applyAlignment="1">
      <alignment horizontal="left" vertical="center" wrapText="1"/>
    </xf>
    <xf numFmtId="0" fontId="1" fillId="0" borderId="0" xfId="0" applyFont="1" applyBorder="1" applyAlignment="1">
      <alignment horizontal="left" vertical="center" wrapText="1"/>
    </xf>
    <xf numFmtId="0" fontId="1" fillId="0" borderId="7" xfId="0" applyFont="1" applyBorder="1" applyAlignment="1">
      <alignment horizontal="left" vertical="center" wrapText="1"/>
    </xf>
    <xf numFmtId="0" fontId="1" fillId="0" borderId="8" xfId="0" applyFont="1" applyBorder="1" applyAlignment="1">
      <alignment horizontal="left" vertical="center" wrapText="1"/>
    </xf>
    <xf numFmtId="0" fontId="37" fillId="8" borderId="19" xfId="0" applyFont="1" applyFill="1" applyBorder="1" applyAlignment="1">
      <alignment horizontal="left" vertical="center" wrapText="1"/>
    </xf>
    <xf numFmtId="0" fontId="37" fillId="8" borderId="25" xfId="0" applyFont="1" applyFill="1" applyBorder="1" applyAlignment="1">
      <alignment horizontal="left" vertical="center" wrapText="1"/>
    </xf>
    <xf numFmtId="0" fontId="37" fillId="8" borderId="26" xfId="0" applyFont="1" applyFill="1" applyBorder="1" applyAlignment="1">
      <alignment horizontal="left" vertical="center" wrapText="1"/>
    </xf>
  </cellXfs>
  <cellStyles count="12">
    <cellStyle name="4" xfId="1" xr:uid="{D063FEB4-0014-4F61-B19D-03A07348C61F}"/>
    <cellStyle name="5" xfId="2" xr:uid="{08056AC9-DFB7-4D28-A775-6711B6844A0E}"/>
    <cellStyle name="6" xfId="3" xr:uid="{2DB1DAD5-0B85-4534-8088-E1B17D646BAB}"/>
    <cellStyle name="9" xfId="4" xr:uid="{22B6B787-E258-4DF8-9952-7C5137E3EA10}"/>
    <cellStyle name="Besuchter Hyperlink" xfId="5" builtinId="9" customBuiltin="1"/>
    <cellStyle name="Euro" xfId="6" xr:uid="{F135BA42-FC3E-4416-B969-DBC8523A2DFD}"/>
    <cellStyle name="Link" xfId="7" builtinId="8"/>
    <cellStyle name="Prozent" xfId="8" builtinId="5"/>
    <cellStyle name="Prozent 2" xfId="9" xr:uid="{D0229F35-8CF2-4E90-8AB5-ACA92D50AF28}"/>
    <cellStyle name="Standard" xfId="0" builtinId="0"/>
    <cellStyle name="Standard 2" xfId="10" xr:uid="{DB60E7EC-7C50-44C7-9141-B6E804C35A70}"/>
    <cellStyle name="Standard 3" xfId="11" xr:uid="{704CE534-EFF5-4EE9-9F92-E11C60FC1C3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139700</xdr:colOff>
      <xdr:row>47</xdr:row>
      <xdr:rowOff>101600</xdr:rowOff>
    </xdr:from>
    <xdr:to>
      <xdr:col>0</xdr:col>
      <xdr:colOff>8197850</xdr:colOff>
      <xdr:row>87</xdr:row>
      <xdr:rowOff>63500</xdr:rowOff>
    </xdr:to>
    <xdr:pic>
      <xdr:nvPicPr>
        <xdr:cNvPr id="1082" name="Grafik 1">
          <a:extLst>
            <a:ext uri="{FF2B5EF4-FFF2-40B4-BE49-F238E27FC236}">
              <a16:creationId xmlns:a16="http://schemas.microsoft.com/office/drawing/2014/main" id="{8D285960-7333-4BE5-DCA6-E7B5EDEAD22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700" y="9518650"/>
          <a:ext cx="8058150" cy="6311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285750</xdr:colOff>
      <xdr:row>120</xdr:row>
      <xdr:rowOff>114300</xdr:rowOff>
    </xdr:from>
    <xdr:to>
      <xdr:col>3</xdr:col>
      <xdr:colOff>1168400</xdr:colOff>
      <xdr:row>148</xdr:row>
      <xdr:rowOff>76200</xdr:rowOff>
    </xdr:to>
    <xdr:pic>
      <xdr:nvPicPr>
        <xdr:cNvPr id="4129" name="Grafik 1">
          <a:extLst>
            <a:ext uri="{FF2B5EF4-FFF2-40B4-BE49-F238E27FC236}">
              <a16:creationId xmlns:a16="http://schemas.microsoft.com/office/drawing/2014/main" id="{15B15609-C56B-434A-17EB-72F7E955382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50" y="20942300"/>
          <a:ext cx="8337550" cy="4406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34</xdr:row>
      <xdr:rowOff>0</xdr:rowOff>
    </xdr:from>
    <xdr:to>
      <xdr:col>3</xdr:col>
      <xdr:colOff>31750</xdr:colOff>
      <xdr:row>58</xdr:row>
      <xdr:rowOff>139700</xdr:rowOff>
    </xdr:to>
    <xdr:pic>
      <xdr:nvPicPr>
        <xdr:cNvPr id="14344" name="Grafik 2">
          <a:extLst>
            <a:ext uri="{FF2B5EF4-FFF2-40B4-BE49-F238E27FC236}">
              <a16:creationId xmlns:a16="http://schemas.microsoft.com/office/drawing/2014/main" id="{7C159508-2CE9-7989-02E2-A4DC82CEA2F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607050"/>
          <a:ext cx="6515100" cy="3949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76</xdr:row>
      <xdr:rowOff>6350</xdr:rowOff>
    </xdr:from>
    <xdr:to>
      <xdr:col>8</xdr:col>
      <xdr:colOff>50800</xdr:colOff>
      <xdr:row>107</xdr:row>
      <xdr:rowOff>95250</xdr:rowOff>
    </xdr:to>
    <xdr:pic>
      <xdr:nvPicPr>
        <xdr:cNvPr id="2084" name="Grafik 2">
          <a:extLst>
            <a:ext uri="{FF2B5EF4-FFF2-40B4-BE49-F238E27FC236}">
              <a16:creationId xmlns:a16="http://schemas.microsoft.com/office/drawing/2014/main" id="{97284DDE-462D-D3A7-C273-A5DB7EEAB3F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522200"/>
          <a:ext cx="9690100" cy="5010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kompetenzzentrum-contracting.de/index.php?id=385" TargetMode="External"/><Relationship Id="rId1" Type="http://schemas.openxmlformats.org/officeDocument/2006/relationships/hyperlink" Target="http://www.kompetenzzentrum-contracting.de/"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kompetenzzentrum-contracting.de/"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www.kompetenzzentrum-contracting.de/" TargetMode="External"/><Relationship Id="rId5" Type="http://schemas.openxmlformats.org/officeDocument/2006/relationships/comments" Target="../comments3.xml"/><Relationship Id="rId4"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8" Type="http://schemas.openxmlformats.org/officeDocument/2006/relationships/hyperlink" Target="http://www.zvei.org/Downloads/Energietechnik/Gutachten-Jahresnutzungsgrad-Heizungsanlagen_EBZ_2015.pdf" TargetMode="External"/><Relationship Id="rId3" Type="http://schemas.openxmlformats.org/officeDocument/2006/relationships/hyperlink" Target="http://www.bbsr.bund.de/cln_032/nn_1101504/EnEVPortal/DE/EnEV/Bekanntmachungen/bekanntmachungen__node.html?" TargetMode="External"/><Relationship Id="rId7" Type="http://schemas.openxmlformats.org/officeDocument/2006/relationships/hyperlink" Target="http://www.kompetenzzentrum-contracting.de/fileadmin/uploads_redaktion/Praxishilfen/Mietrecht/130614_Begruendung_zur_WaermeLV.pdf" TargetMode="External"/><Relationship Id="rId12" Type="http://schemas.openxmlformats.org/officeDocument/2006/relationships/comments" Target="../comments4.xml"/><Relationship Id="rId2" Type="http://schemas.openxmlformats.org/officeDocument/2006/relationships/hyperlink" Target="http://www.gesetze-im-internet.de/heizkostenv/index.html" TargetMode="External"/><Relationship Id="rId1" Type="http://schemas.openxmlformats.org/officeDocument/2006/relationships/hyperlink" Target="http://www.kompetenzzentrum-contracting.de/" TargetMode="External"/><Relationship Id="rId6" Type="http://schemas.openxmlformats.org/officeDocument/2006/relationships/hyperlink" Target="http://www.zukunft-haus.info/fileadmin/media/01_energieberatung_planung/Expertenserviceportal/Bekanntmachung_WG_Datenaufnahme_2013.pdf" TargetMode="External"/><Relationship Id="rId11" Type="http://schemas.openxmlformats.org/officeDocument/2006/relationships/vmlDrawing" Target="../drawings/vmlDrawing4.vml"/><Relationship Id="rId5" Type="http://schemas.openxmlformats.org/officeDocument/2006/relationships/hyperlink" Target="http://www.gesetze-im-internet.de/w_rmelv/" TargetMode="External"/><Relationship Id="rId10" Type="http://schemas.openxmlformats.org/officeDocument/2006/relationships/drawing" Target="../drawings/drawing4.xml"/><Relationship Id="rId4" Type="http://schemas.openxmlformats.org/officeDocument/2006/relationships/hyperlink" Target="http://www.bbsr-energieeinsparung.de/" TargetMode="External"/><Relationship Id="rId9"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printerSettings" Target="../printerSettings/printerSettings5.bin"/><Relationship Id="rId1" Type="http://schemas.openxmlformats.org/officeDocument/2006/relationships/hyperlink" Target="http://www.kompetenzzentrum-contracting.de/" TargetMode="External"/><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www.kompetenzzentrum-contracting.de/" TargetMode="External"/><Relationship Id="rId1" Type="http://schemas.openxmlformats.org/officeDocument/2006/relationships/hyperlink" Target="http://www.gesetze-im-internet.de/betrkv/index.html" TargetMode="External"/><Relationship Id="rId5" Type="http://schemas.openxmlformats.org/officeDocument/2006/relationships/comments" Target="../comments6.xml"/><Relationship Id="rId4" Type="http://schemas.openxmlformats.org/officeDocument/2006/relationships/vmlDrawing" Target="../drawings/vmlDrawing6.v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printerSettings" Target="../printerSettings/printerSettings7.bin"/><Relationship Id="rId1" Type="http://schemas.openxmlformats.org/officeDocument/2006/relationships/hyperlink" Target="http://www.kompetenzzentrum-contracting.de/" TargetMode="External"/><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8" Type="http://schemas.openxmlformats.org/officeDocument/2006/relationships/comments" Target="../comments8.xml"/><Relationship Id="rId3" Type="http://schemas.openxmlformats.org/officeDocument/2006/relationships/hyperlink" Target="https://www.destatis.de/DE/Publikationen/Thematisch/Preise/Landwirtschaftspreise/ErzeugerpreiseLandForstwirtschaft.html" TargetMode="External"/><Relationship Id="rId7" Type="http://schemas.openxmlformats.org/officeDocument/2006/relationships/vmlDrawing" Target="../drawings/vmlDrawing8.vml"/><Relationship Id="rId2" Type="http://schemas.openxmlformats.org/officeDocument/2006/relationships/hyperlink" Target="https://www.destatis.de/DE/Publikationen/Thematisch/Preise/Erzeugerpreise/Erzeugerpreise.html" TargetMode="External"/><Relationship Id="rId1" Type="http://schemas.openxmlformats.org/officeDocument/2006/relationships/hyperlink" Target="https://www.destatis.de/DE/Publikationen/Thematisch/VerdiensteArbeitskosten/Arbeitnehmerverdienste/ArbeitnehmerverdiensteVj.html" TargetMode="External"/><Relationship Id="rId6" Type="http://schemas.openxmlformats.org/officeDocument/2006/relationships/printerSettings" Target="../printerSettings/printerSettings8.bin"/><Relationship Id="rId5" Type="http://schemas.openxmlformats.org/officeDocument/2006/relationships/hyperlink" Target="http://www.kompetenzzentrum-contracting.de/" TargetMode="External"/><Relationship Id="rId4" Type="http://schemas.openxmlformats.org/officeDocument/2006/relationships/hyperlink" Target="https://www.destatis.de/DE/Publikationen/Thematisch/Preise/Verbraucherpreise/VerbraucherpreiseM.html"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4E2B3D-3CE2-43AD-A5AC-C56C3A08DAE2}">
  <sheetPr codeName="Tabelle13">
    <pageSetUpPr fitToPage="1"/>
  </sheetPr>
  <dimension ref="A1:F88"/>
  <sheetViews>
    <sheetView showGridLines="0" zoomScale="80" zoomScaleNormal="80" zoomScaleSheetLayoutView="100" workbookViewId="0"/>
  </sheetViews>
  <sheetFormatPr baseColWidth="10" defaultColWidth="11.453125" defaultRowHeight="12.5" x14ac:dyDescent="0.25"/>
  <cols>
    <col min="1" max="1" width="122.26953125" style="159" bestFit="1" customWidth="1"/>
    <col min="2" max="16384" width="11.453125" style="158"/>
  </cols>
  <sheetData>
    <row r="1" spans="1:6" s="150" customFormat="1" ht="28.5" customHeight="1" x14ac:dyDescent="0.25">
      <c r="A1" s="488" t="s">
        <v>165</v>
      </c>
    </row>
    <row r="2" spans="1:6" s="152" customFormat="1" x14ac:dyDescent="0.25">
      <c r="A2" s="151" t="s">
        <v>163</v>
      </c>
    </row>
    <row r="3" spans="1:6" s="152" customFormat="1" x14ac:dyDescent="0.25">
      <c r="A3" s="153" t="s">
        <v>408</v>
      </c>
    </row>
    <row r="4" spans="1:6" s="152" customFormat="1" x14ac:dyDescent="0.25">
      <c r="A4" s="154" t="s">
        <v>164</v>
      </c>
    </row>
    <row r="5" spans="1:6" s="152" customFormat="1" x14ac:dyDescent="0.25">
      <c r="A5" s="154"/>
    </row>
    <row r="6" spans="1:6" s="157" customFormat="1" ht="21" customHeight="1" x14ac:dyDescent="0.25">
      <c r="A6" s="486" t="s">
        <v>177</v>
      </c>
    </row>
    <row r="7" spans="1:6" s="157" customFormat="1" ht="25" x14ac:dyDescent="0.25">
      <c r="A7" s="160" t="s">
        <v>218</v>
      </c>
      <c r="F7" s="375"/>
    </row>
    <row r="8" spans="1:6" s="157" customFormat="1" ht="25" x14ac:dyDescent="0.25">
      <c r="A8" s="168" t="s">
        <v>229</v>
      </c>
    </row>
    <row r="9" spans="1:6" s="157" customFormat="1" ht="25" x14ac:dyDescent="0.25">
      <c r="A9" s="368" t="s">
        <v>328</v>
      </c>
    </row>
    <row r="10" spans="1:6" s="157" customFormat="1" x14ac:dyDescent="0.25">
      <c r="A10" s="168" t="s">
        <v>186</v>
      </c>
    </row>
    <row r="11" spans="1:6" s="157" customFormat="1" x14ac:dyDescent="0.25">
      <c r="A11" s="169" t="s">
        <v>187</v>
      </c>
    </row>
    <row r="12" spans="1:6" s="157" customFormat="1" x14ac:dyDescent="0.25">
      <c r="A12" s="208"/>
    </row>
    <row r="13" spans="1:6" s="157" customFormat="1" ht="22.5" customHeight="1" x14ac:dyDescent="0.25">
      <c r="A13" s="486" t="s">
        <v>253</v>
      </c>
    </row>
    <row r="14" spans="1:6" s="157" customFormat="1" x14ac:dyDescent="0.25">
      <c r="A14" s="209" t="s">
        <v>250</v>
      </c>
    </row>
    <row r="15" spans="1:6" s="157" customFormat="1" x14ac:dyDescent="0.25">
      <c r="A15" s="165" t="s">
        <v>249</v>
      </c>
    </row>
    <row r="16" spans="1:6" s="157" customFormat="1" x14ac:dyDescent="0.25">
      <c r="A16" s="165" t="s">
        <v>233</v>
      </c>
    </row>
    <row r="17" spans="1:1" s="157" customFormat="1" x14ac:dyDescent="0.25">
      <c r="A17" s="372" t="s">
        <v>230</v>
      </c>
    </row>
    <row r="18" spans="1:1" s="157" customFormat="1" ht="25" x14ac:dyDescent="0.25">
      <c r="A18" s="373" t="s">
        <v>402</v>
      </c>
    </row>
    <row r="19" spans="1:1" s="157" customFormat="1" x14ac:dyDescent="0.25">
      <c r="A19" s="155"/>
    </row>
    <row r="20" spans="1:1" s="156" customFormat="1" ht="19.5" customHeight="1" x14ac:dyDescent="0.25">
      <c r="A20" s="171" t="s">
        <v>300</v>
      </c>
    </row>
    <row r="21" spans="1:1" ht="14" x14ac:dyDescent="0.25">
      <c r="A21" s="162" t="s">
        <v>46</v>
      </c>
    </row>
    <row r="22" spans="1:1" x14ac:dyDescent="0.25">
      <c r="A22" s="163" t="s">
        <v>97</v>
      </c>
    </row>
    <row r="23" spans="1:1" x14ac:dyDescent="0.25">
      <c r="A23" s="163" t="s">
        <v>304</v>
      </c>
    </row>
    <row r="24" spans="1:1" x14ac:dyDescent="0.25">
      <c r="A24" s="164" t="s">
        <v>122</v>
      </c>
    </row>
    <row r="25" spans="1:1" x14ac:dyDescent="0.25">
      <c r="A25" s="163" t="s">
        <v>59</v>
      </c>
    </row>
    <row r="26" spans="1:1" x14ac:dyDescent="0.25">
      <c r="A26" s="163" t="s">
        <v>51</v>
      </c>
    </row>
    <row r="27" spans="1:1" x14ac:dyDescent="0.25">
      <c r="A27" s="163" t="s">
        <v>60</v>
      </c>
    </row>
    <row r="28" spans="1:1" ht="14" x14ac:dyDescent="0.25">
      <c r="A28" s="162" t="s">
        <v>2</v>
      </c>
    </row>
    <row r="29" spans="1:1" x14ac:dyDescent="0.25">
      <c r="A29" s="165" t="s">
        <v>234</v>
      </c>
    </row>
    <row r="30" spans="1:1" ht="14" x14ac:dyDescent="0.25">
      <c r="A30" s="162" t="s">
        <v>301</v>
      </c>
    </row>
    <row r="31" spans="1:1" x14ac:dyDescent="0.25">
      <c r="A31" s="170" t="s">
        <v>322</v>
      </c>
    </row>
    <row r="33" spans="1:1" ht="21.75" customHeight="1" x14ac:dyDescent="0.25">
      <c r="A33" s="172" t="s">
        <v>61</v>
      </c>
    </row>
    <row r="34" spans="1:1" ht="14" x14ac:dyDescent="0.25">
      <c r="A34" s="162" t="s">
        <v>302</v>
      </c>
    </row>
    <row r="35" spans="1:1" x14ac:dyDescent="0.25">
      <c r="A35" s="163" t="s">
        <v>303</v>
      </c>
    </row>
    <row r="36" spans="1:1" ht="14" x14ac:dyDescent="0.25">
      <c r="A36" s="162" t="s">
        <v>100</v>
      </c>
    </row>
    <row r="37" spans="1:1" x14ac:dyDescent="0.25">
      <c r="A37" s="163" t="s">
        <v>53</v>
      </c>
    </row>
    <row r="38" spans="1:1" x14ac:dyDescent="0.25">
      <c r="A38" s="163" t="s">
        <v>52</v>
      </c>
    </row>
    <row r="39" spans="1:1" ht="14" x14ac:dyDescent="0.25">
      <c r="A39" s="162" t="s">
        <v>47</v>
      </c>
    </row>
    <row r="40" spans="1:1" ht="25" x14ac:dyDescent="0.25">
      <c r="A40" s="166" t="s">
        <v>329</v>
      </c>
    </row>
    <row r="41" spans="1:1" ht="14" x14ac:dyDescent="0.25">
      <c r="A41" s="162" t="s">
        <v>48</v>
      </c>
    </row>
    <row r="42" spans="1:1" x14ac:dyDescent="0.25">
      <c r="A42" s="167" t="s">
        <v>346</v>
      </c>
    </row>
    <row r="44" spans="1:1" ht="18" customHeight="1" x14ac:dyDescent="0.25">
      <c r="A44" s="487" t="s">
        <v>185</v>
      </c>
    </row>
    <row r="45" spans="1:1" ht="37.5" x14ac:dyDescent="0.25">
      <c r="A45" s="160" t="s">
        <v>188</v>
      </c>
    </row>
    <row r="46" spans="1:1" x14ac:dyDescent="0.25">
      <c r="A46" s="161" t="s">
        <v>189</v>
      </c>
    </row>
    <row r="48" spans="1:1" x14ac:dyDescent="0.25">
      <c r="A48" s="489"/>
    </row>
    <row r="49" spans="1:1" x14ac:dyDescent="0.25">
      <c r="A49" s="490"/>
    </row>
    <row r="50" spans="1:1" x14ac:dyDescent="0.25">
      <c r="A50" s="490"/>
    </row>
    <row r="51" spans="1:1" x14ac:dyDescent="0.25">
      <c r="A51" s="490"/>
    </row>
    <row r="52" spans="1:1" x14ac:dyDescent="0.25">
      <c r="A52" s="490"/>
    </row>
    <row r="53" spans="1:1" x14ac:dyDescent="0.25">
      <c r="A53" s="490"/>
    </row>
    <row r="54" spans="1:1" x14ac:dyDescent="0.25">
      <c r="A54" s="490"/>
    </row>
    <row r="55" spans="1:1" x14ac:dyDescent="0.25">
      <c r="A55" s="490"/>
    </row>
    <row r="56" spans="1:1" x14ac:dyDescent="0.25">
      <c r="A56" s="490"/>
    </row>
    <row r="57" spans="1:1" x14ac:dyDescent="0.25">
      <c r="A57" s="490"/>
    </row>
    <row r="58" spans="1:1" x14ac:dyDescent="0.25">
      <c r="A58" s="490"/>
    </row>
    <row r="59" spans="1:1" x14ac:dyDescent="0.25">
      <c r="A59" s="490"/>
    </row>
    <row r="60" spans="1:1" x14ac:dyDescent="0.25">
      <c r="A60" s="490"/>
    </row>
    <row r="61" spans="1:1" x14ac:dyDescent="0.25">
      <c r="A61" s="490"/>
    </row>
    <row r="62" spans="1:1" x14ac:dyDescent="0.25">
      <c r="A62" s="490"/>
    </row>
    <row r="63" spans="1:1" x14ac:dyDescent="0.25">
      <c r="A63" s="490"/>
    </row>
    <row r="64" spans="1:1" x14ac:dyDescent="0.25">
      <c r="A64" s="490"/>
    </row>
    <row r="65" spans="1:1" x14ac:dyDescent="0.25">
      <c r="A65" s="490"/>
    </row>
    <row r="66" spans="1:1" x14ac:dyDescent="0.25">
      <c r="A66" s="490"/>
    </row>
    <row r="67" spans="1:1" x14ac:dyDescent="0.25">
      <c r="A67" s="490"/>
    </row>
    <row r="68" spans="1:1" x14ac:dyDescent="0.25">
      <c r="A68" s="490"/>
    </row>
    <row r="69" spans="1:1" x14ac:dyDescent="0.25">
      <c r="A69" s="490"/>
    </row>
    <row r="70" spans="1:1" x14ac:dyDescent="0.25">
      <c r="A70" s="490"/>
    </row>
    <row r="71" spans="1:1" x14ac:dyDescent="0.25">
      <c r="A71" s="490"/>
    </row>
    <row r="72" spans="1:1" x14ac:dyDescent="0.25">
      <c r="A72" s="490"/>
    </row>
    <row r="73" spans="1:1" x14ac:dyDescent="0.25">
      <c r="A73" s="490"/>
    </row>
    <row r="74" spans="1:1" x14ac:dyDescent="0.25">
      <c r="A74" s="490"/>
    </row>
    <row r="75" spans="1:1" x14ac:dyDescent="0.25">
      <c r="A75" s="490"/>
    </row>
    <row r="76" spans="1:1" x14ac:dyDescent="0.25">
      <c r="A76" s="490"/>
    </row>
    <row r="77" spans="1:1" x14ac:dyDescent="0.25">
      <c r="A77" s="490"/>
    </row>
    <row r="78" spans="1:1" x14ac:dyDescent="0.25">
      <c r="A78" s="490"/>
    </row>
    <row r="79" spans="1:1" x14ac:dyDescent="0.25">
      <c r="A79" s="490"/>
    </row>
    <row r="80" spans="1:1" x14ac:dyDescent="0.25">
      <c r="A80" s="490"/>
    </row>
    <row r="81" spans="1:1" x14ac:dyDescent="0.25">
      <c r="A81" s="490"/>
    </row>
    <row r="82" spans="1:1" x14ac:dyDescent="0.25">
      <c r="A82" s="490"/>
    </row>
    <row r="83" spans="1:1" x14ac:dyDescent="0.25">
      <c r="A83" s="490"/>
    </row>
    <row r="84" spans="1:1" x14ac:dyDescent="0.25">
      <c r="A84" s="490"/>
    </row>
    <row r="85" spans="1:1" x14ac:dyDescent="0.25">
      <c r="A85" s="490"/>
    </row>
    <row r="86" spans="1:1" x14ac:dyDescent="0.25">
      <c r="A86" s="490"/>
    </row>
    <row r="87" spans="1:1" x14ac:dyDescent="0.25">
      <c r="A87" s="490"/>
    </row>
    <row r="88" spans="1:1" x14ac:dyDescent="0.25">
      <c r="A88" s="491"/>
    </row>
  </sheetData>
  <hyperlinks>
    <hyperlink ref="A21" location="Kostenvergleich!A1" display="Kostenvergleich" xr:uid="{E780424F-DE5C-4BEF-98F8-794EDDDDCABA}"/>
    <hyperlink ref="A36" location="BetrKV!A1" display="Betriebkostenverordnung" xr:uid="{0BE4D3EF-0A85-4D91-9820-97004A41F10D}"/>
    <hyperlink ref="A39" location="AVBFernwärmeV!A1" display="AVBFernwärmeV" xr:uid="{E44DFAA7-7DF7-4289-BDF4-63DD031A62C5}"/>
    <hyperlink ref="A41" location="Preisindizes!A1" display="Preisindizes" xr:uid="{7A195220-59F6-4EF1-A052-800C19F0A27D}"/>
    <hyperlink ref="A28" location="Jahresnutzungsgrad!A1" display="Jahresnutzungsgrad" xr:uid="{A10EC7EF-7BF3-470F-A86B-C21544680C0A}"/>
    <hyperlink ref="A4" r:id="rId1" xr:uid="{5333638C-66D3-46C2-9822-C98CE54D180B}"/>
    <hyperlink ref="A46" r:id="rId2" display="Link zum Download Kostenvergleich" xr:uid="{ABB788CF-A4D6-4980-957A-A8E1A2CCD9E3}"/>
    <hyperlink ref="A30" location="Betriebskosten!A1" display="Betriebskosten" xr:uid="{286CBC58-806F-4C22-8661-AF15DA72B478}"/>
    <hyperlink ref="A34" location="Wärmeinhalte!A1" display="Betriebskostenverordnung" xr:uid="{6919C11C-47D6-4A4A-894E-00F56DCFC58C}"/>
  </hyperlinks>
  <pageMargins left="0.70866141732283472" right="0.70866141732283472" top="0.74803149606299213" bottom="0.74803149606299213" header="0.31496062992125984" footer="0.31496062992125984"/>
  <pageSetup paperSize="9" scale="67" orientation="portrait" r:id="rId3"/>
  <headerFooter alignWithMargins="0">
    <oddFooter>&amp;L&amp;F &amp;A&amp;RSeite &amp;P/&amp;N</oddFooter>
  </headerFooter>
  <rowBreaks count="1" manualBreakCount="1">
    <brk id="43" man="1"/>
  </rowBreaks>
  <drawing r:id="rId4"/>
  <legacyDrawing r:id="rId5"/>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CEE604-5C90-4532-A39D-85E8007C8CEC}">
  <sheetPr codeName="Tabelle11">
    <tabColor theme="6" tint="-0.499984740745262"/>
    <pageSetUpPr fitToPage="1"/>
  </sheetPr>
  <dimension ref="A1:L294"/>
  <sheetViews>
    <sheetView showGridLines="0" topLeftCell="A13" zoomScale="80" zoomScaleNormal="80" zoomScaleSheetLayoutView="100" zoomScalePageLayoutView="85" workbookViewId="0"/>
  </sheetViews>
  <sheetFormatPr baseColWidth="10" defaultColWidth="11.453125" defaultRowHeight="12.5" x14ac:dyDescent="0.25"/>
  <cols>
    <col min="1" max="1" width="47.453125" style="5" customWidth="1"/>
    <col min="2" max="2" width="33.81640625" style="5" customWidth="1"/>
    <col min="3" max="3" width="25.453125" style="33" customWidth="1"/>
    <col min="4" max="4" width="24.7265625" style="4" bestFit="1" customWidth="1"/>
    <col min="5" max="6" width="18.453125" style="4" customWidth="1"/>
    <col min="7" max="7" width="5.1796875" customWidth="1"/>
    <col min="8" max="8" width="59" style="229" customWidth="1"/>
    <col min="9" max="16384" width="11.453125" style="22"/>
  </cols>
  <sheetData>
    <row r="1" spans="1:12" s="96" customFormat="1" ht="15.5" x14ac:dyDescent="0.25">
      <c r="A1" s="94" t="s">
        <v>165</v>
      </c>
    </row>
    <row r="2" spans="1:12" s="107" customFormat="1" ht="14" x14ac:dyDescent="0.25">
      <c r="A2" s="104" t="s">
        <v>163</v>
      </c>
      <c r="B2" s="105"/>
      <c r="C2" s="106"/>
    </row>
    <row r="3" spans="1:12" s="107" customFormat="1" ht="14" x14ac:dyDescent="0.25">
      <c r="A3" s="108" t="str">
        <f>Startseite!$A$3</f>
        <v>Version: 04. Januar 2017</v>
      </c>
      <c r="B3" s="105"/>
      <c r="C3" s="106"/>
    </row>
    <row r="4" spans="1:12" s="107" customFormat="1" ht="14" x14ac:dyDescent="0.25">
      <c r="A4" s="91" t="s">
        <v>164</v>
      </c>
      <c r="B4" s="105"/>
      <c r="C4" s="106"/>
    </row>
    <row r="5" spans="1:12" s="2" customFormat="1" ht="13" x14ac:dyDescent="0.3">
      <c r="A5" s="85"/>
      <c r="B5" s="3"/>
      <c r="C5" s="97"/>
      <c r="D5" s="107"/>
      <c r="E5" s="107"/>
      <c r="F5" s="107"/>
      <c r="H5" s="232"/>
      <c r="I5" s="109"/>
      <c r="L5" s="110"/>
    </row>
    <row r="6" spans="1:12" ht="15.5" x14ac:dyDescent="0.25">
      <c r="A6" s="114" t="s">
        <v>97</v>
      </c>
      <c r="B6" s="95"/>
      <c r="C6" s="95"/>
      <c r="D6" s="107"/>
      <c r="E6" s="107"/>
      <c r="F6" s="107"/>
      <c r="G6" s="71"/>
    </row>
    <row r="7" spans="1:12" s="5" customFormat="1" ht="13" x14ac:dyDescent="0.25">
      <c r="A7" s="6" t="s">
        <v>173</v>
      </c>
      <c r="B7" s="16"/>
      <c r="C7" s="16"/>
      <c r="D7" s="107"/>
      <c r="E7" s="107"/>
      <c r="F7" s="107"/>
      <c r="G7" s="111"/>
      <c r="H7" s="234"/>
    </row>
    <row r="8" spans="1:12" s="5" customFormat="1" ht="13" x14ac:dyDescent="0.25">
      <c r="A8" s="6" t="s">
        <v>172</v>
      </c>
      <c r="B8" s="16"/>
      <c r="C8" s="16"/>
      <c r="D8" s="107"/>
      <c r="E8" s="107"/>
      <c r="F8" s="107"/>
      <c r="G8" s="111"/>
      <c r="H8" s="234"/>
    </row>
    <row r="9" spans="1:12" s="5" customFormat="1" x14ac:dyDescent="0.25">
      <c r="A9" s="6" t="s">
        <v>62</v>
      </c>
      <c r="D9" s="107"/>
      <c r="E9" s="107"/>
      <c r="F9" s="107"/>
      <c r="G9" s="111"/>
      <c r="H9" s="234"/>
    </row>
    <row r="10" spans="1:12" x14ac:dyDescent="0.25">
      <c r="A10" s="6"/>
      <c r="B10" s="22"/>
      <c r="C10" s="71"/>
      <c r="D10" s="107"/>
      <c r="E10" s="107"/>
      <c r="F10" s="107"/>
      <c r="G10" s="71"/>
    </row>
    <row r="11" spans="1:12" s="5" customFormat="1" x14ac:dyDescent="0.25">
      <c r="A11" s="6" t="s">
        <v>158</v>
      </c>
      <c r="B11" s="99"/>
      <c r="C11" s="6"/>
      <c r="D11" s="112" t="s">
        <v>169</v>
      </c>
      <c r="E11" s="1"/>
      <c r="F11"/>
      <c r="G11"/>
      <c r="H11"/>
      <c r="I11" s="238"/>
      <c r="J11" s="62"/>
      <c r="K11" s="62"/>
    </row>
    <row r="12" spans="1:12" s="5" customFormat="1" x14ac:dyDescent="0.25">
      <c r="A12" s="374" t="s">
        <v>401</v>
      </c>
      <c r="B12" s="253"/>
      <c r="C12" s="6"/>
      <c r="D12" s="113" t="s">
        <v>0</v>
      </c>
      <c r="E12" s="1"/>
      <c r="F12"/>
      <c r="G12"/>
      <c r="H12"/>
      <c r="I12" s="238"/>
      <c r="J12" s="62"/>
      <c r="K12" s="62"/>
    </row>
    <row r="13" spans="1:12" s="5" customFormat="1" x14ac:dyDescent="0.25">
      <c r="A13" s="6" t="s">
        <v>159</v>
      </c>
      <c r="B13" s="99"/>
      <c r="C13" s="6"/>
      <c r="D13" s="4"/>
      <c r="E13" s="4"/>
      <c r="F13"/>
      <c r="G13"/>
      <c r="H13"/>
      <c r="I13" s="238"/>
      <c r="J13" s="62"/>
      <c r="K13" s="62"/>
    </row>
    <row r="14" spans="1:12" x14ac:dyDescent="0.25">
      <c r="B14" s="22"/>
      <c r="C14" s="27"/>
      <c r="D14" s="34"/>
      <c r="E14" s="34"/>
      <c r="F14" s="34"/>
      <c r="G14" s="73"/>
    </row>
    <row r="15" spans="1:12" ht="13" x14ac:dyDescent="0.3">
      <c r="B15" s="20"/>
      <c r="C15" s="27"/>
      <c r="D15" s="34"/>
      <c r="E15" s="34"/>
      <c r="F15" s="34"/>
      <c r="G15" s="73"/>
      <c r="H15" s="233" t="s">
        <v>135</v>
      </c>
    </row>
    <row r="16" spans="1:12" s="5" customFormat="1" x14ac:dyDescent="0.25">
      <c r="A16" s="175"/>
      <c r="B16" s="134"/>
      <c r="C16" s="134"/>
      <c r="D16" s="135"/>
      <c r="E16" s="135"/>
      <c r="F16" s="176"/>
      <c r="G16" s="73"/>
      <c r="H16" s="234"/>
    </row>
    <row r="17" spans="1:8" s="84" customFormat="1" ht="14" x14ac:dyDescent="0.25">
      <c r="A17" s="193" t="s">
        <v>174</v>
      </c>
      <c r="B17" s="69"/>
      <c r="C17" s="69" t="s">
        <v>175</v>
      </c>
      <c r="D17" s="69"/>
      <c r="E17" s="69"/>
      <c r="F17" s="194"/>
      <c r="G17" s="111"/>
    </row>
    <row r="18" spans="1:8" s="84" customFormat="1" ht="13" x14ac:dyDescent="0.25">
      <c r="A18" s="192"/>
      <c r="B18" s="69"/>
      <c r="C18" s="31"/>
      <c r="D18" s="69"/>
      <c r="E18" s="69"/>
      <c r="F18" s="194"/>
      <c r="G18" s="111"/>
    </row>
    <row r="19" spans="1:8" s="5" customFormat="1" ht="13" x14ac:dyDescent="0.3">
      <c r="A19" s="195" t="s">
        <v>44</v>
      </c>
      <c r="B19" s="203">
        <f>D47</f>
        <v>0</v>
      </c>
      <c r="C19" s="31" t="s">
        <v>40</v>
      </c>
      <c r="D19" s="4"/>
      <c r="E19" s="4"/>
      <c r="F19" s="177"/>
      <c r="G19" s="74"/>
      <c r="H19" s="234"/>
    </row>
    <row r="20" spans="1:8" s="5" customFormat="1" ht="13" x14ac:dyDescent="0.3">
      <c r="A20" s="195" t="s">
        <v>45</v>
      </c>
      <c r="B20" s="203">
        <f>D92</f>
        <v>0</v>
      </c>
      <c r="C20" s="31" t="s">
        <v>40</v>
      </c>
      <c r="D20" s="4"/>
      <c r="E20" s="4"/>
      <c r="F20" s="177"/>
      <c r="G20" s="75"/>
      <c r="H20" s="234"/>
    </row>
    <row r="21" spans="1:8" s="5" customFormat="1" ht="13" x14ac:dyDescent="0.25">
      <c r="A21" s="173"/>
      <c r="B21" s="6"/>
      <c r="C21" s="31"/>
      <c r="D21" s="4"/>
      <c r="E21" s="4"/>
      <c r="F21" s="177"/>
      <c r="G21" s="76"/>
      <c r="H21" s="234"/>
    </row>
    <row r="22" spans="1:8" s="5" customFormat="1" ht="13" x14ac:dyDescent="0.25">
      <c r="A22" s="196" t="str">
        <f>"Die Kosten der Wärmelieferung liegen "&amp;IF(B20&lt;B19,"unterhalb","oberhalb")&amp;" der bisherigen Betriebskosten."</f>
        <v>Die Kosten der Wärmelieferung liegen oberhalb der bisherigen Betriebskosten.</v>
      </c>
      <c r="B22" s="6"/>
      <c r="C22" s="6"/>
      <c r="D22" s="4"/>
      <c r="E22" s="4"/>
      <c r="F22" s="177"/>
      <c r="G22" s="76"/>
      <c r="H22" s="234"/>
    </row>
    <row r="23" spans="1:8" s="5" customFormat="1" ht="13" x14ac:dyDescent="0.25">
      <c r="A23" s="365"/>
      <c r="B23" s="141"/>
      <c r="C23" s="141"/>
      <c r="D23" s="123"/>
      <c r="E23" s="123"/>
      <c r="F23" s="197"/>
      <c r="G23" s="76"/>
      <c r="H23" s="234"/>
    </row>
    <row r="24" spans="1:8" s="5" customFormat="1" x14ac:dyDescent="0.25">
      <c r="A24" s="4"/>
      <c r="B24" s="6"/>
      <c r="C24" s="6"/>
      <c r="D24" s="4"/>
      <c r="E24" s="4"/>
      <c r="G24" s="76"/>
      <c r="H24" s="234"/>
    </row>
    <row r="25" spans="1:8" x14ac:dyDescent="0.25">
      <c r="A25" s="144"/>
      <c r="B25" s="57"/>
      <c r="C25" s="183"/>
      <c r="D25" s="184"/>
      <c r="E25" s="184"/>
      <c r="F25" s="185"/>
      <c r="G25" s="22"/>
    </row>
    <row r="26" spans="1:8" ht="14" x14ac:dyDescent="0.3">
      <c r="A26" s="187" t="s">
        <v>98</v>
      </c>
      <c r="C26" s="27"/>
      <c r="D26" s="35" t="s">
        <v>204</v>
      </c>
      <c r="E26" s="35" t="s">
        <v>204</v>
      </c>
      <c r="F26" s="186" t="s">
        <v>204</v>
      </c>
      <c r="G26" s="22"/>
    </row>
    <row r="27" spans="1:8" ht="13" x14ac:dyDescent="0.3">
      <c r="A27" s="245" t="s">
        <v>344</v>
      </c>
      <c r="C27" s="27"/>
      <c r="D27" s="35" t="s">
        <v>205</v>
      </c>
      <c r="E27" s="35" t="s">
        <v>206</v>
      </c>
      <c r="F27" s="186" t="s">
        <v>207</v>
      </c>
      <c r="G27" s="22"/>
    </row>
    <row r="28" spans="1:8" x14ac:dyDescent="0.25">
      <c r="A28" s="58"/>
      <c r="C28" s="81" t="s">
        <v>36</v>
      </c>
      <c r="D28" s="77"/>
      <c r="E28" s="77"/>
      <c r="F28" s="77"/>
      <c r="G28" s="23"/>
    </row>
    <row r="29" spans="1:8" x14ac:dyDescent="0.25">
      <c r="A29" s="58"/>
      <c r="C29" s="81" t="s">
        <v>37</v>
      </c>
      <c r="D29" s="77"/>
      <c r="E29" s="77"/>
      <c r="F29" s="77"/>
      <c r="G29" s="75"/>
    </row>
    <row r="30" spans="1:8" x14ac:dyDescent="0.25">
      <c r="A30" s="43"/>
      <c r="B30" s="23" t="s">
        <v>57</v>
      </c>
      <c r="C30" s="28"/>
      <c r="D30" s="34"/>
      <c r="E30" s="38"/>
      <c r="G30" s="76"/>
    </row>
    <row r="31" spans="1:8" x14ac:dyDescent="0.25">
      <c r="A31" s="188" t="s">
        <v>7</v>
      </c>
      <c r="B31" s="23" t="s">
        <v>108</v>
      </c>
      <c r="C31" s="371" t="s">
        <v>282</v>
      </c>
      <c r="D31" s="78">
        <v>500</v>
      </c>
      <c r="E31" s="78">
        <v>1000</v>
      </c>
      <c r="F31" s="78">
        <v>750</v>
      </c>
      <c r="G31" s="76"/>
    </row>
    <row r="32" spans="1:8" x14ac:dyDescent="0.25">
      <c r="A32" s="188" t="str">
        <f>IF(C31="kWh","","Wärmeinhalt, wenn Liter oder kg")</f>
        <v>Wärmeinhalt, wenn Liter oder kg</v>
      </c>
      <c r="B32" s="91" t="str">
        <f>IF(C31="kWh","","Tabellenwert Heizwert Hi")</f>
        <v>Tabellenwert Heizwert Hi</v>
      </c>
      <c r="C32" s="81" t="str">
        <f>IF(C31="kWh","","kWh/"&amp;C31)</f>
        <v>kWh/kg</v>
      </c>
      <c r="D32" s="360">
        <v>10</v>
      </c>
      <c r="E32" s="360">
        <v>10</v>
      </c>
      <c r="F32" s="360">
        <v>10</v>
      </c>
      <c r="G32" s="76"/>
    </row>
    <row r="33" spans="1:8" x14ac:dyDescent="0.25">
      <c r="A33" s="188" t="s">
        <v>259</v>
      </c>
      <c r="B33" s="23"/>
      <c r="C33" s="81"/>
      <c r="D33" s="78" t="s">
        <v>396</v>
      </c>
      <c r="E33" s="78" t="s">
        <v>396</v>
      </c>
      <c r="F33" s="78" t="s">
        <v>396</v>
      </c>
      <c r="G33" s="76"/>
      <c r="H33" s="234"/>
    </row>
    <row r="34" spans="1:8" x14ac:dyDescent="0.25">
      <c r="A34" s="58" t="str">
        <f>IF(ISERROR(SEARCH("Brennwert (Hs)",D33&amp;E33&amp;F33)),"","Umrechnungsfaktor Heizwert (Hi) -&gt; Brennwert (Hs)")</f>
        <v/>
      </c>
      <c r="B34" s="275" t="str">
        <f>IF(A34="","","Tabellenwert Umrechnungsfaktor")</f>
        <v/>
      </c>
      <c r="C34" s="81"/>
      <c r="D34" s="257"/>
      <c r="E34" s="257"/>
      <c r="F34" s="257"/>
      <c r="G34" s="76"/>
    </row>
    <row r="35" spans="1:8" ht="13" x14ac:dyDescent="0.3">
      <c r="A35" s="189" t="s">
        <v>38</v>
      </c>
      <c r="B35" s="82" t="s">
        <v>260</v>
      </c>
      <c r="C35" s="369" t="s">
        <v>49</v>
      </c>
      <c r="D35" s="24">
        <f>IF(D31&gt;0,D31*IF($C$31="kWh",1,D32)*IF(D33="Heizwert (Hi)",1,IF(D34&gt;0,1/D34,0)),0)</f>
        <v>5000</v>
      </c>
      <c r="E35" s="24">
        <f>IF(E31&gt;0,E31*IF($C$31="kWh",1,E32)*IF(E33="Heizwert (Hi)",1,IF(E34&gt;0,1/E34,0)),0)</f>
        <v>10000</v>
      </c>
      <c r="F35" s="24">
        <f>IF(F31&gt;0,F31*IF($C$31="kWh",1,F32)*IF(F33="Heizwert (Hi)",1,IF(F34&gt;0,1/F34,0)),0)</f>
        <v>7500</v>
      </c>
      <c r="G35" s="76"/>
      <c r="H35" s="229" t="str">
        <f>IF(PRODUCT(D35:F35)=0,"Umrechnungsfaktor Heizwert/Brennwert ergänzen","")</f>
        <v/>
      </c>
    </row>
    <row r="36" spans="1:8" x14ac:dyDescent="0.25">
      <c r="A36" s="188" t="s">
        <v>35</v>
      </c>
      <c r="B36" s="23" t="s">
        <v>108</v>
      </c>
      <c r="C36" s="81" t="s">
        <v>40</v>
      </c>
      <c r="D36" s="68"/>
      <c r="E36" s="68"/>
      <c r="F36" s="78"/>
    </row>
    <row r="37" spans="1:8" x14ac:dyDescent="0.25">
      <c r="A37" s="188" t="s">
        <v>264</v>
      </c>
      <c r="B37" s="23" t="s">
        <v>21</v>
      </c>
      <c r="C37" s="81" t="s">
        <v>40</v>
      </c>
      <c r="D37" s="15"/>
      <c r="E37" s="15"/>
      <c r="F37" s="24">
        <f>Betriebskosten!C30</f>
        <v>0</v>
      </c>
    </row>
    <row r="38" spans="1:8" x14ac:dyDescent="0.25">
      <c r="A38" s="202" t="s">
        <v>352</v>
      </c>
      <c r="B38" s="30"/>
      <c r="C38" s="28"/>
      <c r="F38" s="181"/>
    </row>
    <row r="39" spans="1:8" x14ac:dyDescent="0.25">
      <c r="A39" s="190"/>
      <c r="B39" s="29"/>
      <c r="C39" s="28"/>
      <c r="D39" s="36"/>
      <c r="E39" s="36"/>
      <c r="F39" s="191"/>
      <c r="H39" s="44"/>
    </row>
    <row r="40" spans="1:8" ht="12.75" customHeight="1" x14ac:dyDescent="0.25">
      <c r="A40" s="366" t="s">
        <v>339</v>
      </c>
      <c r="B40" s="352"/>
      <c r="E40" s="36"/>
      <c r="F40" s="191"/>
      <c r="H40" s="44"/>
    </row>
    <row r="41" spans="1:8" ht="12.75" customHeight="1" x14ac:dyDescent="0.25">
      <c r="A41" s="366" t="s">
        <v>340</v>
      </c>
      <c r="B41" s="353"/>
      <c r="D41" s="78"/>
      <c r="E41" s="36"/>
      <c r="F41" s="191"/>
      <c r="H41" s="44"/>
    </row>
    <row r="42" spans="1:8" x14ac:dyDescent="0.25">
      <c r="A42" s="190"/>
      <c r="B42" s="29"/>
      <c r="C42" s="28"/>
      <c r="D42" s="36"/>
      <c r="E42" s="36"/>
      <c r="F42" s="191"/>
      <c r="H42" s="44"/>
    </row>
    <row r="43" spans="1:8" s="32" customFormat="1" x14ac:dyDescent="0.25">
      <c r="A43" s="192" t="str">
        <f>"Anrechenbarer Energieverbrauch der Abrechnungszeiträume: "&amp;IF(D41="Nein","1,2,3",IF(D41="Abrechnungszeitraum 1","2,3","3"))</f>
        <v>Anrechenbarer Energieverbrauch der Abrechnungszeiträume: 3</v>
      </c>
      <c r="B43" s="69"/>
      <c r="C43" s="89" t="s">
        <v>49</v>
      </c>
      <c r="D43" s="70">
        <f>IF(F35&gt;0,IF(D41="Nein",AVERAGE(D35:F35),IF(D41="Abrechnungszeitraum 1",AVERAGE(E35:F35),F35)),0)</f>
        <v>7500</v>
      </c>
      <c r="E43" s="354"/>
      <c r="F43" s="181"/>
      <c r="G43"/>
      <c r="H43" s="44"/>
    </row>
    <row r="44" spans="1:8" s="32" customFormat="1" x14ac:dyDescent="0.25">
      <c r="A44" s="192" t="s">
        <v>136</v>
      </c>
      <c r="B44" s="69"/>
      <c r="C44" s="89" t="s">
        <v>176</v>
      </c>
      <c r="D44" s="254">
        <f>IF(F35&gt;0,F36/F35*100,0)</f>
        <v>0</v>
      </c>
      <c r="E44" s="37"/>
      <c r="F44" s="181"/>
      <c r="G44"/>
    </row>
    <row r="45" spans="1:8" s="32" customFormat="1" x14ac:dyDescent="0.25">
      <c r="A45" s="192" t="s">
        <v>341</v>
      </c>
      <c r="B45" s="69"/>
      <c r="C45" s="89" t="s">
        <v>43</v>
      </c>
      <c r="D45" s="70">
        <f>D43*D44/100</f>
        <v>0</v>
      </c>
      <c r="E45" s="37"/>
      <c r="F45" s="181"/>
      <c r="G45"/>
    </row>
    <row r="46" spans="1:8" s="32" customFormat="1" x14ac:dyDescent="0.25">
      <c r="A46" s="192" t="s">
        <v>342</v>
      </c>
      <c r="B46" s="69"/>
      <c r="C46" s="89" t="s">
        <v>43</v>
      </c>
      <c r="D46" s="70">
        <f>F37</f>
        <v>0</v>
      </c>
      <c r="E46" s="37"/>
      <c r="F46" s="181"/>
      <c r="G46"/>
    </row>
    <row r="47" spans="1:8" s="32" customFormat="1" ht="13" x14ac:dyDescent="0.25">
      <c r="A47" s="180" t="s">
        <v>162</v>
      </c>
      <c r="B47" s="31"/>
      <c r="C47" s="370" t="s">
        <v>43</v>
      </c>
      <c r="D47" s="25">
        <f>D45+D46</f>
        <v>0</v>
      </c>
      <c r="E47" s="37"/>
      <c r="F47" s="181"/>
      <c r="G47"/>
    </row>
    <row r="48" spans="1:8" s="20" customFormat="1" x14ac:dyDescent="0.25">
      <c r="A48" s="50"/>
      <c r="B48" s="51"/>
      <c r="C48" s="51"/>
      <c r="D48" s="51"/>
      <c r="E48" s="51"/>
      <c r="F48" s="61"/>
      <c r="G48"/>
      <c r="H48" s="230"/>
    </row>
    <row r="49" spans="1:11" s="20" customFormat="1" x14ac:dyDescent="0.25">
      <c r="G49" s="71"/>
      <c r="H49" s="230"/>
    </row>
    <row r="50" spans="1:11" s="20" customFormat="1" ht="14" x14ac:dyDescent="0.3">
      <c r="A50" s="178" t="s">
        <v>99</v>
      </c>
      <c r="B50" s="57"/>
      <c r="C50" s="57"/>
      <c r="D50" s="57"/>
      <c r="E50" s="57"/>
      <c r="F50" s="42"/>
      <c r="G50" s="71"/>
      <c r="H50" s="230"/>
    </row>
    <row r="51" spans="1:11" s="20" customFormat="1" ht="14" x14ac:dyDescent="0.3">
      <c r="A51" s="43"/>
      <c r="B51" s="22"/>
      <c r="C51" s="22"/>
      <c r="D51" s="66"/>
      <c r="E51" s="22"/>
      <c r="F51" s="59"/>
      <c r="G51" s="71"/>
      <c r="H51" s="230"/>
    </row>
    <row r="52" spans="1:11" s="20" customFormat="1" ht="12.75" customHeight="1" x14ac:dyDescent="0.25">
      <c r="A52" s="58" t="s">
        <v>366</v>
      </c>
      <c r="B52" s="273" t="s">
        <v>395</v>
      </c>
      <c r="C52" s="81" t="s">
        <v>1</v>
      </c>
      <c r="D52" s="331">
        <f>IF(B52="Pauschalwert (BMVBS)",Jahresnutzungsgrad!E40,IF(B52="Pauschalwert (Gutachten)",Jahresnutzungsgrad!E65,"Bitte eintragen!"))</f>
        <v>0.84893857786501215</v>
      </c>
      <c r="E52" s="202" t="s">
        <v>254</v>
      </c>
      <c r="F52" s="59"/>
      <c r="G52" s="71"/>
      <c r="H52" s="235" t="s">
        <v>191</v>
      </c>
    </row>
    <row r="53" spans="1:11" s="20" customFormat="1" x14ac:dyDescent="0.25">
      <c r="A53" s="58" t="s">
        <v>109</v>
      </c>
      <c r="B53" s="22"/>
      <c r="C53" s="81" t="s">
        <v>8</v>
      </c>
      <c r="D53" s="24">
        <f>IF(ISNUMBER(D52),(D43*D52),"")</f>
        <v>6367.0393339875909</v>
      </c>
      <c r="E53" s="22"/>
      <c r="F53" s="59"/>
      <c r="G53" s="71"/>
      <c r="H53" s="230"/>
    </row>
    <row r="54" spans="1:11" s="20" customFormat="1" x14ac:dyDescent="0.25">
      <c r="A54" s="58"/>
      <c r="B54" s="22"/>
      <c r="C54" s="5"/>
      <c r="D54" s="258"/>
      <c r="E54" s="22"/>
      <c r="F54" s="59"/>
      <c r="G54" s="71"/>
      <c r="H54" s="230"/>
    </row>
    <row r="55" spans="1:11" s="5" customFormat="1" ht="13" x14ac:dyDescent="0.25">
      <c r="A55" s="256" t="s">
        <v>121</v>
      </c>
      <c r="B55" s="115"/>
      <c r="C55" s="101"/>
      <c r="D55" s="73" t="s">
        <v>4</v>
      </c>
      <c r="E55" s="98" t="s">
        <v>170</v>
      </c>
      <c r="F55" s="118"/>
      <c r="G55" s="72"/>
      <c r="H55" s="239"/>
      <c r="I55" s="64"/>
      <c r="J55" s="65"/>
    </row>
    <row r="56" spans="1:11" s="5" customFormat="1" ht="15.5" x14ac:dyDescent="0.25">
      <c r="A56" s="367" t="s">
        <v>102</v>
      </c>
      <c r="B56" s="103" t="s">
        <v>104</v>
      </c>
      <c r="C56" s="101" t="s">
        <v>106</v>
      </c>
      <c r="D56" s="99"/>
      <c r="E56" s="100">
        <f>D56*1.19</f>
        <v>0</v>
      </c>
      <c r="F56" s="120"/>
      <c r="G56" s="73"/>
      <c r="H56" s="239" t="s">
        <v>58</v>
      </c>
      <c r="I56" s="64"/>
      <c r="J56" s="65"/>
    </row>
    <row r="57" spans="1:11" s="5" customFormat="1" ht="15.5" x14ac:dyDescent="0.25">
      <c r="A57" s="367" t="s">
        <v>103</v>
      </c>
      <c r="B57" s="103" t="s">
        <v>104</v>
      </c>
      <c r="C57" s="101" t="s">
        <v>107</v>
      </c>
      <c r="D57" s="99"/>
      <c r="E57" s="100">
        <f>D57*1.19</f>
        <v>0</v>
      </c>
      <c r="F57" s="120"/>
      <c r="G57" s="73"/>
      <c r="H57" s="239" t="s">
        <v>58</v>
      </c>
      <c r="I57" s="64"/>
      <c r="J57" s="65"/>
    </row>
    <row r="58" spans="1:11" s="5" customFormat="1" ht="15.5" x14ac:dyDescent="0.25">
      <c r="A58" s="367" t="s">
        <v>6</v>
      </c>
      <c r="B58" s="103" t="s">
        <v>105</v>
      </c>
      <c r="C58" s="101" t="s">
        <v>176</v>
      </c>
      <c r="D58" s="334"/>
      <c r="E58" s="335">
        <f>D58*1.19</f>
        <v>0</v>
      </c>
      <c r="F58" s="120"/>
      <c r="G58" s="73"/>
      <c r="H58" s="239" t="s">
        <v>58</v>
      </c>
      <c r="I58" s="64"/>
      <c r="J58" s="65"/>
    </row>
    <row r="59" spans="1:11" s="5" customFormat="1" x14ac:dyDescent="0.25">
      <c r="A59" s="119"/>
      <c r="B59" s="102"/>
      <c r="C59" s="103"/>
      <c r="D59" s="101"/>
      <c r="E59" s="268"/>
      <c r="F59" s="267"/>
      <c r="G59" s="73"/>
      <c r="H59" s="73"/>
      <c r="I59" s="239"/>
      <c r="J59" s="64"/>
      <c r="K59" s="65"/>
    </row>
    <row r="60" spans="1:11" s="5" customFormat="1" ht="13" x14ac:dyDescent="0.25">
      <c r="A60" s="136" t="s">
        <v>263</v>
      </c>
      <c r="B60" s="102"/>
      <c r="C60" s="103"/>
      <c r="D60" s="101"/>
      <c r="E60" s="269"/>
      <c r="F60" s="267"/>
      <c r="G60" s="73"/>
      <c r="H60" s="73"/>
      <c r="I60" s="239"/>
      <c r="J60" s="64"/>
      <c r="K60" s="65"/>
    </row>
    <row r="61" spans="1:11" s="20" customFormat="1" ht="25.5" x14ac:dyDescent="0.3">
      <c r="A61" s="270" t="s">
        <v>5</v>
      </c>
      <c r="B61" s="362" t="s">
        <v>353</v>
      </c>
      <c r="C61" s="362" t="s">
        <v>354</v>
      </c>
      <c r="D61" s="327" t="s">
        <v>307</v>
      </c>
      <c r="E61" s="362" t="s">
        <v>320</v>
      </c>
      <c r="F61" s="59"/>
      <c r="G61" s="71"/>
      <c r="H61" s="230"/>
    </row>
    <row r="62" spans="1:11" s="20" customFormat="1" ht="15.5" x14ac:dyDescent="0.4">
      <c r="A62" s="270"/>
      <c r="B62" s="274" t="s">
        <v>305</v>
      </c>
      <c r="C62" s="274" t="s">
        <v>306</v>
      </c>
      <c r="D62" s="274" t="s">
        <v>308</v>
      </c>
      <c r="E62" s="260"/>
      <c r="F62" s="59"/>
      <c r="G62" s="71"/>
      <c r="H62" s="230"/>
    </row>
    <row r="63" spans="1:11" s="20" customFormat="1" x14ac:dyDescent="0.25">
      <c r="A63" s="260"/>
      <c r="B63" s="274" t="str">
        <f>IF(SUM(B64:B69)&lt;&gt;1,"Summe ungleich 100%!","")</f>
        <v>Summe ungleich 100%!</v>
      </c>
      <c r="C63" s="274"/>
      <c r="D63" s="364" t="str">
        <f>TEXT(F28,"TT.MM.JJJJ")&amp;" bis "&amp;TEXT(F29,"TT.MM.JJJJ")</f>
        <v>00.01.1900 bis 00.01.1900</v>
      </c>
      <c r="E63" s="274" t="s">
        <v>107</v>
      </c>
      <c r="F63" s="59"/>
      <c r="G63" s="71"/>
      <c r="H63" s="230"/>
    </row>
    <row r="64" spans="1:11" s="20" customFormat="1" x14ac:dyDescent="0.25">
      <c r="A64" s="260" t="s">
        <v>317</v>
      </c>
      <c r="B64" s="361"/>
      <c r="C64" s="274"/>
      <c r="D64" s="363"/>
      <c r="E64" s="265">
        <f>IF(B64&gt;0,Kostenvergleich!$D$57*B64,0)</f>
        <v>0</v>
      </c>
      <c r="F64" s="59"/>
      <c r="G64" s="71"/>
      <c r="H64" s="230"/>
    </row>
    <row r="65" spans="1:8" s="20" customFormat="1" x14ac:dyDescent="0.25">
      <c r="A65" s="261" t="s">
        <v>309</v>
      </c>
      <c r="B65" s="361"/>
      <c r="C65" s="360"/>
      <c r="D65" s="79"/>
      <c r="E65" s="265" t="str">
        <f>IF(B65&gt;0,Kostenvergleich!$D$57*B65*D65/C65,"")</f>
        <v/>
      </c>
      <c r="F65" s="59"/>
      <c r="G65" s="71"/>
      <c r="H65" s="241"/>
    </row>
    <row r="66" spans="1:8" s="20" customFormat="1" x14ac:dyDescent="0.25">
      <c r="A66" s="261" t="s">
        <v>310</v>
      </c>
      <c r="B66" s="361"/>
      <c r="C66" s="360"/>
      <c r="D66" s="79"/>
      <c r="E66" s="265" t="str">
        <f>IF(B66&gt;0,Kostenvergleich!$D$57*B66*D66/C66,"")</f>
        <v/>
      </c>
      <c r="F66" s="59"/>
      <c r="G66" s="71"/>
      <c r="H66" s="230"/>
    </row>
    <row r="67" spans="1:8" s="20" customFormat="1" x14ac:dyDescent="0.25">
      <c r="A67" s="261" t="s">
        <v>311</v>
      </c>
      <c r="B67" s="361"/>
      <c r="C67" s="360"/>
      <c r="D67" s="262"/>
      <c r="E67" s="265" t="str">
        <f>IF(B67&gt;0,Kostenvergleich!$D$57*B67*D67/C67,"")</f>
        <v/>
      </c>
      <c r="F67" s="59"/>
      <c r="G67" s="71"/>
      <c r="H67" s="230"/>
    </row>
    <row r="68" spans="1:8" s="20" customFormat="1" x14ac:dyDescent="0.25">
      <c r="A68" s="261" t="s">
        <v>312</v>
      </c>
      <c r="B68" s="361"/>
      <c r="C68" s="360"/>
      <c r="D68" s="262"/>
      <c r="E68" s="265" t="str">
        <f>IF(B68&gt;0,Kostenvergleich!$D$57*B68*D68/C68,"")</f>
        <v/>
      </c>
      <c r="F68" s="59"/>
      <c r="G68" s="71"/>
      <c r="H68" s="230"/>
    </row>
    <row r="69" spans="1:8" s="20" customFormat="1" x14ac:dyDescent="0.25">
      <c r="A69" s="261" t="s">
        <v>313</v>
      </c>
      <c r="B69" s="361"/>
      <c r="C69" s="360"/>
      <c r="D69" s="262"/>
      <c r="E69" s="265" t="str">
        <f>IF(B69&gt;0,Kostenvergleich!$D$57*B69*D69/C69,"")</f>
        <v/>
      </c>
      <c r="F69" s="59"/>
      <c r="G69" s="71"/>
      <c r="H69" s="230"/>
    </row>
    <row r="70" spans="1:8" s="20" customFormat="1" ht="13" x14ac:dyDescent="0.3">
      <c r="A70" s="338" t="s">
        <v>357</v>
      </c>
      <c r="B70" s="339"/>
      <c r="C70" s="145" t="s">
        <v>331</v>
      </c>
      <c r="D70" s="340"/>
      <c r="E70" s="341">
        <f>SUM(E64:E69)</f>
        <v>0</v>
      </c>
      <c r="F70" s="333"/>
      <c r="G70"/>
      <c r="H70" s="230"/>
    </row>
    <row r="71" spans="1:8" s="20" customFormat="1" ht="13" x14ac:dyDescent="0.3">
      <c r="A71" s="342"/>
      <c r="B71" s="343"/>
      <c r="C71" s="343" t="s">
        <v>39</v>
      </c>
      <c r="D71" s="344"/>
      <c r="E71" s="345">
        <f>E70*1.19</f>
        <v>0</v>
      </c>
      <c r="F71" s="333"/>
      <c r="G71"/>
      <c r="H71" s="230"/>
    </row>
    <row r="72" spans="1:8" s="20" customFormat="1" x14ac:dyDescent="0.25">
      <c r="A72" s="137"/>
      <c r="C72" s="204"/>
      <c r="D72" s="205"/>
      <c r="E72" s="5"/>
      <c r="F72" s="59"/>
      <c r="G72" s="71"/>
      <c r="H72" s="230"/>
    </row>
    <row r="73" spans="1:8" s="20" customFormat="1" ht="25" x14ac:dyDescent="0.25">
      <c r="A73" s="271" t="s">
        <v>6</v>
      </c>
      <c r="B73" s="362" t="s">
        <v>356</v>
      </c>
      <c r="C73" s="362" t="s">
        <v>355</v>
      </c>
      <c r="D73" s="327" t="s">
        <v>307</v>
      </c>
      <c r="E73" s="362" t="s">
        <v>320</v>
      </c>
      <c r="F73" s="59"/>
      <c r="G73" s="71"/>
      <c r="H73" s="230"/>
    </row>
    <row r="74" spans="1:8" s="20" customFormat="1" ht="15.5" x14ac:dyDescent="0.4">
      <c r="A74" s="271"/>
      <c r="B74" s="274" t="s">
        <v>314</v>
      </c>
      <c r="C74" s="274" t="s">
        <v>327</v>
      </c>
      <c r="D74" s="274" t="s">
        <v>315</v>
      </c>
      <c r="E74" s="260"/>
      <c r="F74" s="59"/>
      <c r="G74" s="71"/>
      <c r="H74" s="230"/>
    </row>
    <row r="75" spans="1:8" s="20" customFormat="1" x14ac:dyDescent="0.25">
      <c r="A75" s="261"/>
      <c r="B75" s="274" t="str">
        <f>IF(SUM(B76:B83)&lt;&gt;1,"Summe ungleich 100%!","")</f>
        <v>Summe ungleich 100%!</v>
      </c>
      <c r="C75" s="274"/>
      <c r="D75" s="24" t="str">
        <f>TEXT(F28,"TT.MM.JJJJ")&amp;" bis "&amp;TEXT(F29,"TT.MM.JJJJ")</f>
        <v>00.01.1900 bis 00.01.1900</v>
      </c>
      <c r="E75" s="274" t="s">
        <v>176</v>
      </c>
      <c r="F75" s="59"/>
      <c r="G75" s="71"/>
      <c r="H75" s="230"/>
    </row>
    <row r="76" spans="1:8" s="20" customFormat="1" x14ac:dyDescent="0.25">
      <c r="A76" s="263" t="s">
        <v>316</v>
      </c>
      <c r="B76" s="361"/>
      <c r="C76" s="363"/>
      <c r="D76" s="264"/>
      <c r="E76" s="336" t="str">
        <f>IF(B76&gt;0,Kostenvergleich!$D$58*Kostenvergleich!B76,"")</f>
        <v/>
      </c>
      <c r="F76" s="59"/>
      <c r="G76" s="71"/>
      <c r="H76" s="230"/>
    </row>
    <row r="77" spans="1:8" s="20" customFormat="1" x14ac:dyDescent="0.25">
      <c r="A77" s="261" t="s">
        <v>309</v>
      </c>
      <c r="B77" s="361"/>
      <c r="C77" s="360"/>
      <c r="D77" s="79"/>
      <c r="E77" s="336" t="str">
        <f>IF(B77&gt;0,Kostenvergleich!$D$58*Kostenvergleich!B77*D77/C77,"")</f>
        <v/>
      </c>
      <c r="F77" s="59"/>
      <c r="G77" s="71"/>
      <c r="H77" s="230"/>
    </row>
    <row r="78" spans="1:8" s="20" customFormat="1" x14ac:dyDescent="0.25">
      <c r="A78" s="261" t="s">
        <v>310</v>
      </c>
      <c r="B78" s="361"/>
      <c r="C78" s="360"/>
      <c r="D78" s="79"/>
      <c r="E78" s="336" t="str">
        <f>IF(B78&gt;0,Kostenvergleich!$D$58*Kostenvergleich!B78*D78/C78,"")</f>
        <v/>
      </c>
      <c r="F78" s="59"/>
      <c r="G78"/>
      <c r="H78" s="230"/>
    </row>
    <row r="79" spans="1:8" s="20" customFormat="1" x14ac:dyDescent="0.25">
      <c r="A79" s="261" t="s">
        <v>311</v>
      </c>
      <c r="B79" s="361"/>
      <c r="C79" s="360"/>
      <c r="D79" s="79"/>
      <c r="E79" s="336" t="str">
        <f>IF(B79&gt;0,Kostenvergleich!$D$58*Kostenvergleich!B79*D79/C79,"")</f>
        <v/>
      </c>
      <c r="F79" s="59"/>
      <c r="G79"/>
      <c r="H79" s="230"/>
    </row>
    <row r="80" spans="1:8" s="20" customFormat="1" x14ac:dyDescent="0.25">
      <c r="A80" s="261" t="s">
        <v>312</v>
      </c>
      <c r="B80" s="361"/>
      <c r="C80" s="360"/>
      <c r="D80" s="79"/>
      <c r="E80" s="336" t="str">
        <f>IF(B80&gt;0,Kostenvergleich!$D$58*Kostenvergleich!B80*D80/C80,"")</f>
        <v/>
      </c>
      <c r="F80" s="59"/>
      <c r="G80"/>
      <c r="H80" s="230"/>
    </row>
    <row r="81" spans="1:8" s="20" customFormat="1" x14ac:dyDescent="0.25">
      <c r="A81" s="261" t="s">
        <v>313</v>
      </c>
      <c r="B81" s="361"/>
      <c r="C81" s="360"/>
      <c r="D81" s="79"/>
      <c r="E81" s="336" t="str">
        <f>IF(B81&gt;0,Kostenvergleich!$D$58*Kostenvergleich!B81*D81/C81,"")</f>
        <v/>
      </c>
      <c r="F81" s="59"/>
      <c r="G81"/>
      <c r="H81" s="230"/>
    </row>
    <row r="82" spans="1:8" s="20" customFormat="1" x14ac:dyDescent="0.25">
      <c r="A82" s="261" t="s">
        <v>318</v>
      </c>
      <c r="B82" s="361"/>
      <c r="C82" s="360"/>
      <c r="D82" s="79"/>
      <c r="E82" s="336" t="str">
        <f>IF(B82&gt;0,Kostenvergleich!$D$58*Kostenvergleich!B82*D82/C82,"")</f>
        <v/>
      </c>
      <c r="F82" s="59"/>
      <c r="G82"/>
      <c r="H82" s="230"/>
    </row>
    <row r="83" spans="1:8" s="20" customFormat="1" x14ac:dyDescent="0.25">
      <c r="A83" s="261" t="s">
        <v>319</v>
      </c>
      <c r="B83" s="361"/>
      <c r="C83" s="360"/>
      <c r="D83" s="79"/>
      <c r="E83" s="336" t="str">
        <f>IF(B83&gt;0,Kostenvergleich!$D$58*Kostenvergleich!B83*D83/C83,"")</f>
        <v/>
      </c>
      <c r="F83" s="59"/>
      <c r="G83"/>
      <c r="H83" s="230"/>
    </row>
    <row r="84" spans="1:8" s="20" customFormat="1" ht="13" x14ac:dyDescent="0.3">
      <c r="A84" s="338" t="s">
        <v>50</v>
      </c>
      <c r="B84" s="339"/>
      <c r="C84" s="145" t="s">
        <v>332</v>
      </c>
      <c r="D84" s="340"/>
      <c r="E84" s="346">
        <f>SUM(E75:E82)</f>
        <v>0</v>
      </c>
      <c r="F84" s="332"/>
      <c r="G84"/>
      <c r="H84" s="230"/>
    </row>
    <row r="85" spans="1:8" s="20" customFormat="1" ht="13" x14ac:dyDescent="0.3">
      <c r="A85" s="342"/>
      <c r="B85" s="343"/>
      <c r="C85" s="343" t="s">
        <v>161</v>
      </c>
      <c r="D85" s="344"/>
      <c r="E85" s="347">
        <f>E84*1.19</f>
        <v>0</v>
      </c>
      <c r="F85" s="332"/>
      <c r="G85"/>
      <c r="H85" s="230"/>
    </row>
    <row r="86" spans="1:8" s="20" customFormat="1" ht="13" x14ac:dyDescent="0.3">
      <c r="A86" s="338" t="s">
        <v>333</v>
      </c>
      <c r="B86" s="339"/>
      <c r="C86" s="145" t="s">
        <v>334</v>
      </c>
      <c r="D86" s="340"/>
      <c r="E86" s="341">
        <f>E84*D53/100</f>
        <v>0</v>
      </c>
      <c r="F86" s="332"/>
      <c r="G86"/>
      <c r="H86" s="230"/>
    </row>
    <row r="87" spans="1:8" s="20" customFormat="1" ht="13" x14ac:dyDescent="0.3">
      <c r="A87" s="342"/>
      <c r="B87" s="343"/>
      <c r="C87" s="343" t="s">
        <v>335</v>
      </c>
      <c r="D87" s="344"/>
      <c r="E87" s="345">
        <f>E86*1.19</f>
        <v>0</v>
      </c>
      <c r="F87" s="332"/>
      <c r="G87"/>
      <c r="H87" s="230"/>
    </row>
    <row r="88" spans="1:8" s="20" customFormat="1" x14ac:dyDescent="0.25">
      <c r="A88" s="137"/>
      <c r="B88" s="259"/>
      <c r="C88" s="266"/>
      <c r="D88" s="36"/>
      <c r="E88" s="5"/>
      <c r="F88" s="59"/>
      <c r="G88"/>
      <c r="H88" s="230"/>
    </row>
    <row r="89" spans="1:8" s="20" customFormat="1" ht="13" x14ac:dyDescent="0.3">
      <c r="A89" s="179" t="s">
        <v>63</v>
      </c>
      <c r="B89" s="21"/>
      <c r="C89" s="22"/>
      <c r="D89" s="22"/>
      <c r="E89" s="22"/>
      <c r="F89" s="59"/>
      <c r="G89"/>
      <c r="H89" s="230"/>
    </row>
    <row r="90" spans="1:8" s="20" customFormat="1" x14ac:dyDescent="0.25">
      <c r="A90" s="43"/>
      <c r="B90" s="22"/>
      <c r="C90" s="22"/>
      <c r="D90" s="22"/>
      <c r="E90" s="22"/>
      <c r="F90" s="59"/>
      <c r="G90"/>
      <c r="H90" s="230"/>
    </row>
    <row r="91" spans="1:8" s="32" customFormat="1" ht="15.5" x14ac:dyDescent="0.25">
      <c r="A91" s="180" t="s">
        <v>41</v>
      </c>
      <c r="C91" s="6" t="s">
        <v>336</v>
      </c>
      <c r="D91" s="348">
        <f>E70+E86</f>
        <v>0</v>
      </c>
      <c r="F91" s="181"/>
      <c r="G91"/>
    </row>
    <row r="92" spans="1:8" s="32" customFormat="1" ht="15.5" x14ac:dyDescent="0.25">
      <c r="A92" s="180"/>
      <c r="C92" s="16" t="s">
        <v>335</v>
      </c>
      <c r="D92" s="206">
        <f>E71+E87</f>
        <v>0</v>
      </c>
      <c r="F92" s="181"/>
      <c r="G92"/>
    </row>
    <row r="93" spans="1:8" s="20" customFormat="1" x14ac:dyDescent="0.25">
      <c r="A93" s="182" t="s">
        <v>42</v>
      </c>
      <c r="B93" s="39" t="s">
        <v>360</v>
      </c>
      <c r="C93" s="22"/>
      <c r="D93" s="22"/>
      <c r="E93" s="22"/>
      <c r="F93" s="59"/>
      <c r="G93"/>
      <c r="H93" s="230"/>
    </row>
    <row r="94" spans="1:8" s="20" customFormat="1" x14ac:dyDescent="0.25">
      <c r="A94" s="43"/>
      <c r="B94" s="39" t="s">
        <v>337</v>
      </c>
      <c r="C94" s="22"/>
      <c r="D94" s="22"/>
      <c r="E94" s="22"/>
      <c r="F94" s="59"/>
      <c r="G94"/>
      <c r="H94" s="230"/>
    </row>
    <row r="95" spans="1:8" s="5" customFormat="1" x14ac:dyDescent="0.25">
      <c r="A95" s="174"/>
      <c r="B95" s="122"/>
      <c r="C95" s="122"/>
      <c r="D95" s="122"/>
      <c r="E95" s="141"/>
      <c r="F95" s="61"/>
      <c r="G95"/>
      <c r="H95" s="230"/>
    </row>
    <row r="96" spans="1:8" s="5" customFormat="1" x14ac:dyDescent="0.25">
      <c r="A96" s="4"/>
      <c r="E96" s="6"/>
      <c r="F96" s="22"/>
      <c r="G96"/>
      <c r="H96" s="230"/>
    </row>
    <row r="97" spans="1:11" s="5" customFormat="1" ht="25.5" customHeight="1" x14ac:dyDescent="0.25">
      <c r="A97" s="133" t="s">
        <v>171</v>
      </c>
      <c r="B97" s="125"/>
      <c r="C97" s="125"/>
      <c r="D97" s="126"/>
      <c r="E97" s="116"/>
      <c r="F97" s="117"/>
      <c r="G97"/>
      <c r="H97" s="239"/>
      <c r="I97" s="64"/>
      <c r="J97" s="64"/>
    </row>
    <row r="98" spans="1:11" s="5" customFormat="1" x14ac:dyDescent="0.25">
      <c r="A98" s="127"/>
      <c r="B98" s="18" t="s">
        <v>137</v>
      </c>
      <c r="C98" s="26" t="s">
        <v>55</v>
      </c>
      <c r="D98" s="19"/>
      <c r="E98" s="71"/>
      <c r="F98" s="121"/>
      <c r="G98"/>
      <c r="H98" s="240"/>
      <c r="I98" s="63"/>
      <c r="J98" s="62"/>
    </row>
    <row r="99" spans="1:11" s="5" customFormat="1" ht="15" x14ac:dyDescent="0.25">
      <c r="A99" s="127"/>
      <c r="B99" s="92" t="s">
        <v>166</v>
      </c>
      <c r="C99" s="272"/>
      <c r="D99" s="4"/>
      <c r="E99" s="22"/>
      <c r="F99" s="121"/>
      <c r="G99"/>
      <c r="H99" s="239"/>
      <c r="I99" s="64"/>
      <c r="J99" s="64"/>
    </row>
    <row r="100" spans="1:11" s="5" customFormat="1" x14ac:dyDescent="0.25">
      <c r="A100" s="127"/>
      <c r="B100" s="18"/>
      <c r="C100" s="18"/>
      <c r="D100" s="19"/>
      <c r="E100" s="71"/>
      <c r="F100" s="121"/>
      <c r="G100"/>
      <c r="H100" s="44"/>
      <c r="I100" s="62"/>
      <c r="J100" s="62"/>
    </row>
    <row r="101" spans="1:11" s="5" customFormat="1" x14ac:dyDescent="0.25">
      <c r="A101" s="127"/>
      <c r="B101" s="18" t="s">
        <v>54</v>
      </c>
      <c r="C101" s="26" t="s">
        <v>56</v>
      </c>
      <c r="D101" s="19"/>
      <c r="E101" s="71"/>
      <c r="F101" s="121"/>
      <c r="G101"/>
      <c r="H101" s="240"/>
      <c r="I101" s="63"/>
      <c r="J101" s="62"/>
    </row>
    <row r="102" spans="1:11" s="5" customFormat="1" ht="15" x14ac:dyDescent="0.25">
      <c r="A102" s="127"/>
      <c r="B102" s="92" t="s">
        <v>167</v>
      </c>
      <c r="C102" s="272"/>
      <c r="D102" s="4"/>
      <c r="F102" s="128"/>
      <c r="G102" s="67"/>
      <c r="H102" s="239"/>
      <c r="I102" s="93"/>
      <c r="J102" s="93"/>
    </row>
    <row r="103" spans="1:11" s="5" customFormat="1" x14ac:dyDescent="0.25">
      <c r="A103" s="129"/>
      <c r="B103" s="130"/>
      <c r="C103" s="130"/>
      <c r="D103" s="131"/>
      <c r="E103" s="132"/>
      <c r="F103" s="124"/>
      <c r="G103"/>
      <c r="H103" s="44"/>
      <c r="I103" s="62"/>
      <c r="J103" s="62"/>
    </row>
    <row r="104" spans="1:11" s="5" customFormat="1" x14ac:dyDescent="0.25">
      <c r="A104" s="17"/>
      <c r="B104" s="6"/>
      <c r="C104" s="6"/>
      <c r="D104" s="4"/>
      <c r="E104" s="4"/>
      <c r="F104"/>
      <c r="G104"/>
      <c r="H104"/>
      <c r="I104" s="44"/>
      <c r="J104"/>
      <c r="K104" s="64"/>
    </row>
    <row r="105" spans="1:11" s="5" customFormat="1" ht="24" customHeight="1" x14ac:dyDescent="0.25">
      <c r="A105" s="133" t="s">
        <v>110</v>
      </c>
      <c r="B105" s="134"/>
      <c r="C105" s="134"/>
      <c r="D105" s="135"/>
      <c r="E105" s="135"/>
      <c r="F105" s="117"/>
      <c r="G105" s="71"/>
      <c r="H105" s="201" t="s">
        <v>214</v>
      </c>
      <c r="I105" s="62"/>
      <c r="J105" s="62"/>
    </row>
    <row r="106" spans="1:11" s="5" customFormat="1" ht="13" x14ac:dyDescent="0.25">
      <c r="A106" s="136"/>
      <c r="B106" s="493" t="s">
        <v>168</v>
      </c>
      <c r="C106" s="493"/>
      <c r="D106" s="493"/>
      <c r="E106" s="493"/>
      <c r="F106" s="121"/>
      <c r="G106" s="71"/>
      <c r="H106" s="44"/>
      <c r="I106" s="64"/>
      <c r="J106" s="62"/>
    </row>
    <row r="107" spans="1:11" s="5" customFormat="1" ht="15.5" x14ac:dyDescent="0.25">
      <c r="A107" s="137" t="s">
        <v>111</v>
      </c>
      <c r="B107" s="492"/>
      <c r="C107" s="492"/>
      <c r="D107" s="492"/>
      <c r="E107" s="492"/>
      <c r="F107" s="121"/>
      <c r="G107" s="71"/>
      <c r="H107" s="239"/>
      <c r="I107" s="64"/>
      <c r="J107" s="62"/>
    </row>
    <row r="108" spans="1:11" s="5" customFormat="1" ht="15.5" x14ac:dyDescent="0.25">
      <c r="A108" s="137" t="s">
        <v>112</v>
      </c>
      <c r="B108" s="492"/>
      <c r="C108" s="492"/>
      <c r="D108" s="492"/>
      <c r="E108" s="492"/>
      <c r="F108" s="121"/>
      <c r="G108" s="71"/>
      <c r="H108" s="234"/>
      <c r="I108" s="64"/>
      <c r="J108" s="62"/>
    </row>
    <row r="109" spans="1:11" s="5" customFormat="1" ht="15.5" x14ac:dyDescent="0.25">
      <c r="A109" s="137" t="s">
        <v>113</v>
      </c>
      <c r="B109" s="492"/>
      <c r="C109" s="492"/>
      <c r="D109" s="492"/>
      <c r="E109" s="492"/>
      <c r="F109" s="121"/>
      <c r="G109" s="71"/>
      <c r="H109" s="239"/>
      <c r="I109" s="64"/>
      <c r="J109" s="62"/>
    </row>
    <row r="110" spans="1:11" s="5" customFormat="1" ht="15.5" x14ac:dyDescent="0.25">
      <c r="A110" s="137" t="s">
        <v>114</v>
      </c>
      <c r="B110" s="492"/>
      <c r="C110" s="492"/>
      <c r="D110" s="492"/>
      <c r="E110" s="492"/>
      <c r="F110" s="121"/>
      <c r="G110" s="71"/>
      <c r="H110" s="239"/>
      <c r="I110" s="64"/>
      <c r="J110" s="62"/>
    </row>
    <row r="111" spans="1:11" s="5" customFormat="1" ht="15.5" x14ac:dyDescent="0.25">
      <c r="A111" s="137" t="s">
        <v>115</v>
      </c>
      <c r="B111" s="492"/>
      <c r="C111" s="492"/>
      <c r="D111" s="492"/>
      <c r="E111" s="492"/>
      <c r="F111" s="121"/>
      <c r="G111" s="71"/>
      <c r="H111" s="239"/>
      <c r="I111" s="64"/>
      <c r="J111" s="62"/>
    </row>
    <row r="112" spans="1:11" s="5" customFormat="1" ht="15.5" x14ac:dyDescent="0.25">
      <c r="A112" s="137" t="s">
        <v>116</v>
      </c>
      <c r="B112" s="492"/>
      <c r="C112" s="492"/>
      <c r="D112" s="492"/>
      <c r="E112" s="492"/>
      <c r="F112" s="121"/>
      <c r="G112" s="71"/>
      <c r="H112" s="239"/>
      <c r="I112" s="64"/>
      <c r="J112" s="62"/>
    </row>
    <row r="113" spans="1:10" s="5" customFormat="1" ht="15.5" x14ac:dyDescent="0.25">
      <c r="A113" s="137" t="s">
        <v>117</v>
      </c>
      <c r="B113" s="492"/>
      <c r="C113" s="492"/>
      <c r="D113" s="492"/>
      <c r="E113" s="492"/>
      <c r="F113" s="121"/>
      <c r="G113" s="71"/>
      <c r="H113" s="239"/>
      <c r="I113" s="64"/>
      <c r="J113" s="62"/>
    </row>
    <row r="114" spans="1:10" s="5" customFormat="1" ht="15.5" x14ac:dyDescent="0.25">
      <c r="A114" s="137" t="s">
        <v>118</v>
      </c>
      <c r="B114" s="492"/>
      <c r="C114" s="492"/>
      <c r="D114" s="492"/>
      <c r="E114" s="492"/>
      <c r="F114" s="121"/>
      <c r="G114" s="71"/>
      <c r="H114" s="239"/>
      <c r="I114" s="64"/>
      <c r="J114" s="62"/>
    </row>
    <row r="115" spans="1:10" s="5" customFormat="1" ht="15.5" x14ac:dyDescent="0.25">
      <c r="A115" s="137" t="s">
        <v>119</v>
      </c>
      <c r="B115" s="492"/>
      <c r="C115" s="492"/>
      <c r="D115" s="492"/>
      <c r="E115" s="492"/>
      <c r="F115" s="121"/>
      <c r="G115" s="71"/>
      <c r="H115" s="239"/>
      <c r="I115" s="64"/>
      <c r="J115" s="62"/>
    </row>
    <row r="116" spans="1:10" s="5" customFormat="1" ht="15.5" x14ac:dyDescent="0.25">
      <c r="A116" s="137" t="s">
        <v>120</v>
      </c>
      <c r="B116" s="492"/>
      <c r="C116" s="492"/>
      <c r="D116" s="492"/>
      <c r="E116" s="492"/>
      <c r="F116" s="121"/>
      <c r="G116" s="71"/>
      <c r="H116" s="239"/>
      <c r="I116" s="64"/>
      <c r="J116" s="62"/>
    </row>
    <row r="117" spans="1:10" s="5" customFormat="1" ht="15.5" x14ac:dyDescent="0.25">
      <c r="A117" s="137" t="s">
        <v>261</v>
      </c>
      <c r="B117" s="492"/>
      <c r="C117" s="492"/>
      <c r="D117" s="492"/>
      <c r="E117" s="492"/>
      <c r="F117" s="121"/>
      <c r="G117" s="71"/>
      <c r="H117" s="239"/>
      <c r="I117" s="64"/>
      <c r="J117" s="62"/>
    </row>
    <row r="118" spans="1:10" s="5" customFormat="1" ht="15.5" x14ac:dyDescent="0.25">
      <c r="A118" s="137" t="s">
        <v>262</v>
      </c>
      <c r="B118" s="492"/>
      <c r="C118" s="492"/>
      <c r="D118" s="492"/>
      <c r="E118" s="492"/>
      <c r="F118" s="121"/>
      <c r="G118" s="71"/>
      <c r="H118" s="239"/>
      <c r="I118" s="64"/>
      <c r="J118" s="62"/>
    </row>
    <row r="119" spans="1:10" s="5" customFormat="1" x14ac:dyDescent="0.25">
      <c r="A119" s="138"/>
      <c r="B119" s="139"/>
      <c r="C119" s="140"/>
      <c r="D119" s="123"/>
      <c r="E119" s="123"/>
      <c r="F119" s="124"/>
      <c r="G119" s="71"/>
      <c r="H119" s="44"/>
      <c r="I119" s="62"/>
      <c r="J119" s="62"/>
    </row>
    <row r="120" spans="1:10" s="5" customFormat="1" x14ac:dyDescent="0.25">
      <c r="A120" s="123"/>
      <c r="E120" s="6"/>
      <c r="G120"/>
      <c r="H120" s="234"/>
    </row>
    <row r="121" spans="1:10" s="5" customFormat="1" x14ac:dyDescent="0.25">
      <c r="A121" s="175"/>
      <c r="B121" s="145"/>
      <c r="C121" s="145"/>
      <c r="D121" s="176"/>
      <c r="E121" s="6"/>
      <c r="G121"/>
      <c r="H121" s="234"/>
    </row>
    <row r="122" spans="1:10" s="5" customFormat="1" x14ac:dyDescent="0.25">
      <c r="A122" s="173"/>
      <c r="D122" s="177"/>
      <c r="E122" s="6"/>
      <c r="G122"/>
      <c r="H122" s="234"/>
    </row>
    <row r="123" spans="1:10" s="5" customFormat="1" x14ac:dyDescent="0.25">
      <c r="A123" s="173"/>
      <c r="D123" s="177"/>
      <c r="E123" s="6"/>
      <c r="G123"/>
      <c r="H123" s="234"/>
    </row>
    <row r="124" spans="1:10" s="5" customFormat="1" x14ac:dyDescent="0.25">
      <c r="A124" s="173"/>
      <c r="D124" s="177"/>
      <c r="E124" s="6"/>
      <c r="G124"/>
      <c r="H124" s="234"/>
    </row>
    <row r="125" spans="1:10" s="5" customFormat="1" x14ac:dyDescent="0.25">
      <c r="A125" s="173"/>
      <c r="D125" s="177"/>
      <c r="E125" s="6"/>
      <c r="G125"/>
      <c r="H125" s="234"/>
    </row>
    <row r="126" spans="1:10" s="5" customFormat="1" x14ac:dyDescent="0.25">
      <c r="A126" s="173"/>
      <c r="D126" s="177"/>
      <c r="E126" s="6"/>
      <c r="G126"/>
      <c r="H126" s="234"/>
    </row>
    <row r="127" spans="1:10" s="5" customFormat="1" x14ac:dyDescent="0.25">
      <c r="A127" s="173"/>
      <c r="D127" s="177"/>
      <c r="E127" s="6"/>
      <c r="G127"/>
      <c r="H127" s="234"/>
    </row>
    <row r="128" spans="1:10" s="5" customFormat="1" x14ac:dyDescent="0.25">
      <c r="A128" s="173"/>
      <c r="D128" s="177"/>
      <c r="E128" s="6"/>
      <c r="G128"/>
      <c r="H128" s="234"/>
    </row>
    <row r="129" spans="1:8" s="5" customFormat="1" x14ac:dyDescent="0.25">
      <c r="A129" s="173"/>
      <c r="D129" s="177"/>
      <c r="E129" s="6"/>
      <c r="G129"/>
      <c r="H129" s="234"/>
    </row>
    <row r="130" spans="1:8" s="5" customFormat="1" x14ac:dyDescent="0.25">
      <c r="A130" s="173"/>
      <c r="D130" s="177"/>
      <c r="E130" s="6"/>
      <c r="G130"/>
      <c r="H130" s="234"/>
    </row>
    <row r="131" spans="1:8" s="5" customFormat="1" x14ac:dyDescent="0.25">
      <c r="A131" s="173"/>
      <c r="D131" s="177"/>
      <c r="E131" s="6"/>
      <c r="G131"/>
      <c r="H131" s="234"/>
    </row>
    <row r="132" spans="1:8" s="5" customFormat="1" x14ac:dyDescent="0.25">
      <c r="A132" s="173"/>
      <c r="D132" s="177"/>
      <c r="E132" s="6"/>
      <c r="G132"/>
      <c r="H132" s="234"/>
    </row>
    <row r="133" spans="1:8" s="5" customFormat="1" x14ac:dyDescent="0.25">
      <c r="A133" s="173"/>
      <c r="D133" s="177"/>
      <c r="E133" s="6"/>
      <c r="G133"/>
      <c r="H133" s="234"/>
    </row>
    <row r="134" spans="1:8" s="5" customFormat="1" x14ac:dyDescent="0.25">
      <c r="A134" s="173"/>
      <c r="D134" s="177"/>
      <c r="E134" s="6"/>
      <c r="G134"/>
      <c r="H134" s="234"/>
    </row>
    <row r="135" spans="1:8" s="5" customFormat="1" x14ac:dyDescent="0.25">
      <c r="A135" s="173"/>
      <c r="D135" s="177"/>
      <c r="E135" s="6"/>
      <c r="G135"/>
      <c r="H135" s="234"/>
    </row>
    <row r="136" spans="1:8" s="5" customFormat="1" x14ac:dyDescent="0.25">
      <c r="A136" s="173"/>
      <c r="D136" s="177"/>
      <c r="E136" s="6"/>
      <c r="G136"/>
      <c r="H136" s="234"/>
    </row>
    <row r="137" spans="1:8" s="5" customFormat="1" x14ac:dyDescent="0.25">
      <c r="A137" s="173"/>
      <c r="D137" s="177"/>
      <c r="E137" s="6"/>
      <c r="G137"/>
      <c r="H137" s="234"/>
    </row>
    <row r="138" spans="1:8" s="5" customFormat="1" x14ac:dyDescent="0.25">
      <c r="A138" s="173"/>
      <c r="D138" s="177"/>
      <c r="E138" s="6"/>
      <c r="G138"/>
      <c r="H138" s="234"/>
    </row>
    <row r="139" spans="1:8" s="5" customFormat="1" x14ac:dyDescent="0.25">
      <c r="A139" s="173"/>
      <c r="D139" s="177"/>
      <c r="E139" s="6"/>
      <c r="G139"/>
      <c r="H139" s="234"/>
    </row>
    <row r="140" spans="1:8" s="5" customFormat="1" x14ac:dyDescent="0.25">
      <c r="A140" s="173"/>
      <c r="D140" s="177"/>
      <c r="E140" s="6"/>
      <c r="G140"/>
      <c r="H140" s="234"/>
    </row>
    <row r="141" spans="1:8" s="5" customFormat="1" x14ac:dyDescent="0.25">
      <c r="A141" s="173"/>
      <c r="B141" s="6"/>
      <c r="C141" s="6"/>
      <c r="D141" s="181"/>
      <c r="E141" s="4"/>
      <c r="G141"/>
      <c r="H141" s="234"/>
    </row>
    <row r="142" spans="1:8" s="5" customFormat="1" x14ac:dyDescent="0.25">
      <c r="A142" s="173"/>
      <c r="B142" s="6"/>
      <c r="C142" s="6"/>
      <c r="D142" s="181"/>
      <c r="E142" s="4"/>
      <c r="G142"/>
      <c r="H142" s="234"/>
    </row>
    <row r="143" spans="1:8" s="5" customFormat="1" x14ac:dyDescent="0.25">
      <c r="A143" s="173"/>
      <c r="B143" s="6"/>
      <c r="C143" s="6"/>
      <c r="D143" s="181"/>
      <c r="E143" s="4"/>
      <c r="G143"/>
      <c r="H143" s="234"/>
    </row>
    <row r="144" spans="1:8" s="5" customFormat="1" x14ac:dyDescent="0.25">
      <c r="A144" s="173"/>
      <c r="B144" s="6"/>
      <c r="C144" s="6"/>
      <c r="D144" s="181"/>
      <c r="E144" s="4"/>
      <c r="G144"/>
      <c r="H144" s="234"/>
    </row>
    <row r="145" spans="1:8" s="5" customFormat="1" x14ac:dyDescent="0.25">
      <c r="A145" s="173"/>
      <c r="B145" s="6"/>
      <c r="C145" s="6"/>
      <c r="D145" s="181"/>
      <c r="E145" s="4"/>
      <c r="G145"/>
      <c r="H145" s="234"/>
    </row>
    <row r="146" spans="1:8" s="5" customFormat="1" x14ac:dyDescent="0.25">
      <c r="A146" s="173"/>
      <c r="B146" s="6"/>
      <c r="C146" s="6"/>
      <c r="D146" s="181"/>
      <c r="E146" s="4"/>
      <c r="G146"/>
      <c r="H146" s="234"/>
    </row>
    <row r="147" spans="1:8" s="5" customFormat="1" x14ac:dyDescent="0.25">
      <c r="A147" s="173"/>
      <c r="B147" s="6"/>
      <c r="C147" s="6"/>
      <c r="D147" s="181"/>
      <c r="E147" s="4"/>
      <c r="G147"/>
      <c r="H147" s="234"/>
    </row>
    <row r="148" spans="1:8" s="5" customFormat="1" x14ac:dyDescent="0.25">
      <c r="A148" s="173"/>
      <c r="B148" s="6"/>
      <c r="C148" s="6"/>
      <c r="D148" s="181"/>
      <c r="E148" s="4"/>
      <c r="G148"/>
      <c r="H148" s="234"/>
    </row>
    <row r="149" spans="1:8" s="5" customFormat="1" x14ac:dyDescent="0.25">
      <c r="A149" s="174"/>
      <c r="B149" s="141"/>
      <c r="C149" s="141"/>
      <c r="D149" s="199"/>
      <c r="E149" s="4"/>
      <c r="G149"/>
      <c r="H149" s="234"/>
    </row>
    <row r="150" spans="1:8" s="5" customFormat="1" x14ac:dyDescent="0.25">
      <c r="A150" s="4"/>
      <c r="B150" s="6"/>
      <c r="C150" s="6"/>
      <c r="D150" s="4"/>
      <c r="E150" s="4"/>
      <c r="G150"/>
      <c r="H150" s="234"/>
    </row>
    <row r="151" spans="1:8" s="20" customFormat="1" x14ac:dyDescent="0.25">
      <c r="G151"/>
      <c r="H151" s="230"/>
    </row>
    <row r="152" spans="1:8" s="20" customFormat="1" x14ac:dyDescent="0.25">
      <c r="G152"/>
      <c r="H152" s="230"/>
    </row>
    <row r="153" spans="1:8" s="20" customFormat="1" x14ac:dyDescent="0.25">
      <c r="G153"/>
      <c r="H153" s="230"/>
    </row>
    <row r="154" spans="1:8" s="20" customFormat="1" x14ac:dyDescent="0.25">
      <c r="G154"/>
      <c r="H154" s="230"/>
    </row>
    <row r="155" spans="1:8" s="20" customFormat="1" x14ac:dyDescent="0.25">
      <c r="G155"/>
      <c r="H155" s="230"/>
    </row>
    <row r="156" spans="1:8" s="20" customFormat="1" x14ac:dyDescent="0.25">
      <c r="G156"/>
      <c r="H156" s="230"/>
    </row>
    <row r="157" spans="1:8" s="20" customFormat="1" x14ac:dyDescent="0.25">
      <c r="G157"/>
      <c r="H157" s="230"/>
    </row>
    <row r="158" spans="1:8" s="20" customFormat="1" x14ac:dyDescent="0.25">
      <c r="G158"/>
      <c r="H158" s="230"/>
    </row>
    <row r="159" spans="1:8" s="20" customFormat="1" x14ac:dyDescent="0.25">
      <c r="G159"/>
      <c r="H159" s="230"/>
    </row>
    <row r="160" spans="1:8" s="20" customFormat="1" x14ac:dyDescent="0.25">
      <c r="G160"/>
      <c r="H160" s="230"/>
    </row>
    <row r="161" spans="7:8" s="20" customFormat="1" x14ac:dyDescent="0.25">
      <c r="G161"/>
      <c r="H161" s="230"/>
    </row>
    <row r="162" spans="7:8" s="20" customFormat="1" x14ac:dyDescent="0.25">
      <c r="G162"/>
      <c r="H162" s="230"/>
    </row>
    <row r="163" spans="7:8" s="20" customFormat="1" x14ac:dyDescent="0.25">
      <c r="G163"/>
      <c r="H163" s="230"/>
    </row>
    <row r="164" spans="7:8" s="20" customFormat="1" x14ac:dyDescent="0.25">
      <c r="G164"/>
      <c r="H164" s="230"/>
    </row>
    <row r="165" spans="7:8" s="20" customFormat="1" x14ac:dyDescent="0.25">
      <c r="G165"/>
      <c r="H165" s="230"/>
    </row>
    <row r="166" spans="7:8" s="20" customFormat="1" x14ac:dyDescent="0.25">
      <c r="G166"/>
      <c r="H166" s="230"/>
    </row>
    <row r="167" spans="7:8" s="20" customFormat="1" x14ac:dyDescent="0.25">
      <c r="G167"/>
      <c r="H167" s="230"/>
    </row>
    <row r="168" spans="7:8" s="20" customFormat="1" x14ac:dyDescent="0.25">
      <c r="G168"/>
      <c r="H168" s="230"/>
    </row>
    <row r="169" spans="7:8" s="20" customFormat="1" x14ac:dyDescent="0.25">
      <c r="G169"/>
      <c r="H169" s="230"/>
    </row>
    <row r="170" spans="7:8" s="20" customFormat="1" x14ac:dyDescent="0.25">
      <c r="G170"/>
      <c r="H170" s="230"/>
    </row>
    <row r="171" spans="7:8" s="20" customFormat="1" x14ac:dyDescent="0.25">
      <c r="G171"/>
      <c r="H171" s="230"/>
    </row>
    <row r="172" spans="7:8" s="20" customFormat="1" x14ac:dyDescent="0.25">
      <c r="G172"/>
      <c r="H172" s="230"/>
    </row>
    <row r="173" spans="7:8" s="20" customFormat="1" x14ac:dyDescent="0.25">
      <c r="G173"/>
      <c r="H173" s="230"/>
    </row>
    <row r="174" spans="7:8" s="20" customFormat="1" x14ac:dyDescent="0.25">
      <c r="G174"/>
      <c r="H174" s="230"/>
    </row>
    <row r="175" spans="7:8" s="20" customFormat="1" x14ac:dyDescent="0.25">
      <c r="G175"/>
      <c r="H175" s="230"/>
    </row>
    <row r="176" spans="7:8" s="20" customFormat="1" x14ac:dyDescent="0.25">
      <c r="G176"/>
      <c r="H176" s="230"/>
    </row>
    <row r="177" spans="7:8" s="20" customFormat="1" x14ac:dyDescent="0.25">
      <c r="G177"/>
      <c r="H177" s="230"/>
    </row>
    <row r="178" spans="7:8" s="20" customFormat="1" x14ac:dyDescent="0.25">
      <c r="G178"/>
      <c r="H178" s="230"/>
    </row>
    <row r="179" spans="7:8" s="20" customFormat="1" x14ac:dyDescent="0.25">
      <c r="G179"/>
      <c r="H179" s="230"/>
    </row>
    <row r="180" spans="7:8" s="20" customFormat="1" x14ac:dyDescent="0.25">
      <c r="G180"/>
      <c r="H180" s="230"/>
    </row>
    <row r="181" spans="7:8" s="20" customFormat="1" x14ac:dyDescent="0.25">
      <c r="G181"/>
      <c r="H181" s="230"/>
    </row>
    <row r="182" spans="7:8" s="20" customFormat="1" x14ac:dyDescent="0.25">
      <c r="G182"/>
      <c r="H182" s="230"/>
    </row>
    <row r="183" spans="7:8" s="20" customFormat="1" x14ac:dyDescent="0.25">
      <c r="G183"/>
      <c r="H183" s="230"/>
    </row>
    <row r="184" spans="7:8" s="20" customFormat="1" x14ac:dyDescent="0.25">
      <c r="G184"/>
      <c r="H184" s="230"/>
    </row>
    <row r="185" spans="7:8" s="20" customFormat="1" x14ac:dyDescent="0.25">
      <c r="G185"/>
      <c r="H185" s="230"/>
    </row>
    <row r="186" spans="7:8" s="20" customFormat="1" x14ac:dyDescent="0.25">
      <c r="G186"/>
      <c r="H186" s="230"/>
    </row>
    <row r="187" spans="7:8" s="20" customFormat="1" x14ac:dyDescent="0.25">
      <c r="G187"/>
      <c r="H187" s="230"/>
    </row>
    <row r="188" spans="7:8" s="20" customFormat="1" x14ac:dyDescent="0.25">
      <c r="G188"/>
      <c r="H188" s="230"/>
    </row>
    <row r="189" spans="7:8" s="20" customFormat="1" x14ac:dyDescent="0.25">
      <c r="G189"/>
      <c r="H189" s="230"/>
    </row>
    <row r="190" spans="7:8" s="20" customFormat="1" x14ac:dyDescent="0.25">
      <c r="G190"/>
      <c r="H190" s="230"/>
    </row>
    <row r="191" spans="7:8" s="20" customFormat="1" x14ac:dyDescent="0.25">
      <c r="G191"/>
      <c r="H191" s="230"/>
    </row>
    <row r="192" spans="7:8" s="20" customFormat="1" x14ac:dyDescent="0.25">
      <c r="G192"/>
      <c r="H192" s="230"/>
    </row>
    <row r="193" spans="7:8" s="20" customFormat="1" x14ac:dyDescent="0.25">
      <c r="G193"/>
      <c r="H193" s="230"/>
    </row>
    <row r="194" spans="7:8" s="20" customFormat="1" x14ac:dyDescent="0.25">
      <c r="G194"/>
      <c r="H194" s="230"/>
    </row>
    <row r="195" spans="7:8" s="20" customFormat="1" x14ac:dyDescent="0.25">
      <c r="G195"/>
      <c r="H195" s="230"/>
    </row>
    <row r="196" spans="7:8" s="20" customFormat="1" x14ac:dyDescent="0.25">
      <c r="G196"/>
      <c r="H196" s="230"/>
    </row>
    <row r="197" spans="7:8" s="20" customFormat="1" x14ac:dyDescent="0.25">
      <c r="G197"/>
      <c r="H197" s="230"/>
    </row>
    <row r="198" spans="7:8" s="20" customFormat="1" x14ac:dyDescent="0.25">
      <c r="G198"/>
      <c r="H198" s="230"/>
    </row>
    <row r="199" spans="7:8" s="20" customFormat="1" x14ac:dyDescent="0.25">
      <c r="G199"/>
      <c r="H199" s="230"/>
    </row>
    <row r="200" spans="7:8" s="20" customFormat="1" x14ac:dyDescent="0.25">
      <c r="G200"/>
      <c r="H200" s="230"/>
    </row>
    <row r="201" spans="7:8" s="20" customFormat="1" x14ac:dyDescent="0.25">
      <c r="G201"/>
      <c r="H201" s="230"/>
    </row>
    <row r="202" spans="7:8" s="20" customFormat="1" x14ac:dyDescent="0.25">
      <c r="G202"/>
      <c r="H202" s="230"/>
    </row>
    <row r="203" spans="7:8" s="20" customFormat="1" x14ac:dyDescent="0.25">
      <c r="G203"/>
      <c r="H203" s="230"/>
    </row>
    <row r="204" spans="7:8" s="20" customFormat="1" x14ac:dyDescent="0.25">
      <c r="G204"/>
      <c r="H204" s="230"/>
    </row>
    <row r="205" spans="7:8" s="20" customFormat="1" x14ac:dyDescent="0.25">
      <c r="G205"/>
      <c r="H205" s="230"/>
    </row>
    <row r="206" spans="7:8" s="20" customFormat="1" x14ac:dyDescent="0.25">
      <c r="G206"/>
      <c r="H206" s="230"/>
    </row>
    <row r="207" spans="7:8" s="20" customFormat="1" x14ac:dyDescent="0.25">
      <c r="G207"/>
      <c r="H207" s="230"/>
    </row>
    <row r="208" spans="7:8" s="20" customFormat="1" x14ac:dyDescent="0.25">
      <c r="G208"/>
      <c r="H208" s="230"/>
    </row>
    <row r="209" spans="7:8" s="20" customFormat="1" x14ac:dyDescent="0.25">
      <c r="G209"/>
      <c r="H209" s="230"/>
    </row>
    <row r="210" spans="7:8" s="20" customFormat="1" x14ac:dyDescent="0.25">
      <c r="G210"/>
      <c r="H210" s="230"/>
    </row>
    <row r="211" spans="7:8" s="20" customFormat="1" x14ac:dyDescent="0.25">
      <c r="G211"/>
      <c r="H211" s="230"/>
    </row>
    <row r="212" spans="7:8" s="20" customFormat="1" x14ac:dyDescent="0.25">
      <c r="G212"/>
      <c r="H212" s="230"/>
    </row>
    <row r="213" spans="7:8" s="20" customFormat="1" x14ac:dyDescent="0.25">
      <c r="G213"/>
      <c r="H213" s="230"/>
    </row>
    <row r="214" spans="7:8" s="20" customFormat="1" x14ac:dyDescent="0.25">
      <c r="G214"/>
      <c r="H214" s="230"/>
    </row>
    <row r="215" spans="7:8" s="20" customFormat="1" x14ac:dyDescent="0.25">
      <c r="G215"/>
      <c r="H215" s="230"/>
    </row>
    <row r="216" spans="7:8" s="20" customFormat="1" x14ac:dyDescent="0.25">
      <c r="G216"/>
      <c r="H216" s="230"/>
    </row>
    <row r="217" spans="7:8" s="20" customFormat="1" x14ac:dyDescent="0.25">
      <c r="G217"/>
      <c r="H217" s="230"/>
    </row>
    <row r="218" spans="7:8" s="20" customFormat="1" x14ac:dyDescent="0.25">
      <c r="G218"/>
      <c r="H218" s="230"/>
    </row>
    <row r="219" spans="7:8" s="20" customFormat="1" x14ac:dyDescent="0.25">
      <c r="G219"/>
      <c r="H219" s="230"/>
    </row>
    <row r="220" spans="7:8" s="20" customFormat="1" x14ac:dyDescent="0.25">
      <c r="G220"/>
      <c r="H220" s="230"/>
    </row>
    <row r="221" spans="7:8" s="20" customFormat="1" x14ac:dyDescent="0.25">
      <c r="G221"/>
      <c r="H221" s="230"/>
    </row>
    <row r="222" spans="7:8" s="20" customFormat="1" x14ac:dyDescent="0.25">
      <c r="G222"/>
      <c r="H222" s="230"/>
    </row>
    <row r="223" spans="7:8" s="20" customFormat="1" x14ac:dyDescent="0.25">
      <c r="G223"/>
      <c r="H223" s="230"/>
    </row>
    <row r="224" spans="7:8" s="20" customFormat="1" x14ac:dyDescent="0.25">
      <c r="G224"/>
      <c r="H224" s="230"/>
    </row>
    <row r="225" spans="7:8" s="20" customFormat="1" x14ac:dyDescent="0.25">
      <c r="G225"/>
      <c r="H225" s="230"/>
    </row>
    <row r="226" spans="7:8" s="20" customFormat="1" x14ac:dyDescent="0.25">
      <c r="G226"/>
      <c r="H226" s="230"/>
    </row>
    <row r="227" spans="7:8" s="20" customFormat="1" x14ac:dyDescent="0.25">
      <c r="G227"/>
      <c r="H227" s="230"/>
    </row>
    <row r="228" spans="7:8" s="20" customFormat="1" x14ac:dyDescent="0.25">
      <c r="G228"/>
      <c r="H228" s="230"/>
    </row>
    <row r="229" spans="7:8" s="20" customFormat="1" x14ac:dyDescent="0.25">
      <c r="G229"/>
      <c r="H229" s="230"/>
    </row>
    <row r="230" spans="7:8" s="20" customFormat="1" x14ac:dyDescent="0.25">
      <c r="G230"/>
      <c r="H230" s="230"/>
    </row>
    <row r="231" spans="7:8" s="20" customFormat="1" x14ac:dyDescent="0.25">
      <c r="G231"/>
      <c r="H231" s="230"/>
    </row>
    <row r="232" spans="7:8" s="20" customFormat="1" x14ac:dyDescent="0.25">
      <c r="G232"/>
      <c r="H232" s="230"/>
    </row>
    <row r="233" spans="7:8" s="20" customFormat="1" x14ac:dyDescent="0.25">
      <c r="G233"/>
      <c r="H233" s="230"/>
    </row>
    <row r="234" spans="7:8" s="20" customFormat="1" x14ac:dyDescent="0.25">
      <c r="G234"/>
      <c r="H234" s="230"/>
    </row>
    <row r="235" spans="7:8" s="20" customFormat="1" x14ac:dyDescent="0.25">
      <c r="G235"/>
      <c r="H235" s="230"/>
    </row>
    <row r="236" spans="7:8" s="20" customFormat="1" x14ac:dyDescent="0.25">
      <c r="G236"/>
      <c r="H236" s="230"/>
    </row>
    <row r="237" spans="7:8" s="20" customFormat="1" x14ac:dyDescent="0.25">
      <c r="G237"/>
      <c r="H237" s="230"/>
    </row>
    <row r="238" spans="7:8" s="20" customFormat="1" x14ac:dyDescent="0.25">
      <c r="G238"/>
      <c r="H238" s="230"/>
    </row>
    <row r="239" spans="7:8" s="20" customFormat="1" x14ac:dyDescent="0.25">
      <c r="G239"/>
      <c r="H239" s="230"/>
    </row>
    <row r="240" spans="7:8" s="20" customFormat="1" x14ac:dyDescent="0.25">
      <c r="G240"/>
      <c r="H240" s="230"/>
    </row>
    <row r="241" spans="7:8" s="20" customFormat="1" x14ac:dyDescent="0.25">
      <c r="G241"/>
      <c r="H241" s="230"/>
    </row>
    <row r="242" spans="7:8" s="20" customFormat="1" x14ac:dyDescent="0.25">
      <c r="G242"/>
      <c r="H242" s="230"/>
    </row>
    <row r="243" spans="7:8" s="20" customFormat="1" x14ac:dyDescent="0.25">
      <c r="G243"/>
      <c r="H243" s="230"/>
    </row>
    <row r="244" spans="7:8" s="20" customFormat="1" x14ac:dyDescent="0.25">
      <c r="G244"/>
      <c r="H244" s="230"/>
    </row>
    <row r="245" spans="7:8" s="20" customFormat="1" x14ac:dyDescent="0.25">
      <c r="G245"/>
      <c r="H245" s="230"/>
    </row>
    <row r="246" spans="7:8" s="20" customFormat="1" x14ac:dyDescent="0.25">
      <c r="G246"/>
      <c r="H246" s="230"/>
    </row>
    <row r="247" spans="7:8" s="20" customFormat="1" x14ac:dyDescent="0.25">
      <c r="G247"/>
      <c r="H247" s="230"/>
    </row>
    <row r="248" spans="7:8" s="20" customFormat="1" x14ac:dyDescent="0.25">
      <c r="G248"/>
      <c r="H248" s="230"/>
    </row>
    <row r="249" spans="7:8" s="20" customFormat="1" x14ac:dyDescent="0.25">
      <c r="G249"/>
      <c r="H249" s="230"/>
    </row>
    <row r="250" spans="7:8" s="20" customFormat="1" x14ac:dyDescent="0.25">
      <c r="G250"/>
      <c r="H250" s="230"/>
    </row>
    <row r="251" spans="7:8" s="20" customFormat="1" x14ac:dyDescent="0.25">
      <c r="G251"/>
      <c r="H251" s="230"/>
    </row>
    <row r="252" spans="7:8" s="20" customFormat="1" x14ac:dyDescent="0.25">
      <c r="G252"/>
      <c r="H252" s="230"/>
    </row>
    <row r="253" spans="7:8" s="20" customFormat="1" x14ac:dyDescent="0.25">
      <c r="G253"/>
      <c r="H253" s="230"/>
    </row>
    <row r="254" spans="7:8" s="20" customFormat="1" x14ac:dyDescent="0.25">
      <c r="G254"/>
      <c r="H254" s="230"/>
    </row>
    <row r="255" spans="7:8" s="20" customFormat="1" x14ac:dyDescent="0.25">
      <c r="G255"/>
      <c r="H255" s="230"/>
    </row>
    <row r="256" spans="7:8" s="20" customFormat="1" x14ac:dyDescent="0.25">
      <c r="G256"/>
      <c r="H256" s="230"/>
    </row>
    <row r="257" spans="7:8" s="20" customFormat="1" x14ac:dyDescent="0.25">
      <c r="G257"/>
      <c r="H257" s="230"/>
    </row>
    <row r="258" spans="7:8" s="20" customFormat="1" x14ac:dyDescent="0.25">
      <c r="G258"/>
      <c r="H258" s="230"/>
    </row>
    <row r="259" spans="7:8" s="20" customFormat="1" x14ac:dyDescent="0.25">
      <c r="G259"/>
      <c r="H259" s="230"/>
    </row>
    <row r="260" spans="7:8" s="20" customFormat="1" x14ac:dyDescent="0.25">
      <c r="G260"/>
      <c r="H260" s="230"/>
    </row>
    <row r="261" spans="7:8" s="20" customFormat="1" x14ac:dyDescent="0.25">
      <c r="G261"/>
      <c r="H261" s="230"/>
    </row>
    <row r="262" spans="7:8" s="20" customFormat="1" x14ac:dyDescent="0.25">
      <c r="G262"/>
      <c r="H262" s="230"/>
    </row>
    <row r="263" spans="7:8" s="20" customFormat="1" x14ac:dyDescent="0.25">
      <c r="G263"/>
      <c r="H263" s="230"/>
    </row>
    <row r="264" spans="7:8" s="20" customFormat="1" x14ac:dyDescent="0.25">
      <c r="G264"/>
      <c r="H264" s="230"/>
    </row>
    <row r="265" spans="7:8" s="20" customFormat="1" x14ac:dyDescent="0.25">
      <c r="G265"/>
      <c r="H265" s="230"/>
    </row>
    <row r="266" spans="7:8" s="20" customFormat="1" x14ac:dyDescent="0.25">
      <c r="G266"/>
      <c r="H266" s="230"/>
    </row>
    <row r="267" spans="7:8" s="20" customFormat="1" x14ac:dyDescent="0.25">
      <c r="G267"/>
      <c r="H267" s="230"/>
    </row>
    <row r="268" spans="7:8" s="20" customFormat="1" x14ac:dyDescent="0.25">
      <c r="G268"/>
      <c r="H268" s="230"/>
    </row>
    <row r="269" spans="7:8" s="20" customFormat="1" x14ac:dyDescent="0.25">
      <c r="G269"/>
      <c r="H269" s="230"/>
    </row>
    <row r="270" spans="7:8" s="20" customFormat="1" x14ac:dyDescent="0.25">
      <c r="G270"/>
      <c r="H270" s="230"/>
    </row>
    <row r="271" spans="7:8" s="20" customFormat="1" x14ac:dyDescent="0.25">
      <c r="G271"/>
      <c r="H271" s="230"/>
    </row>
    <row r="272" spans="7:8" s="20" customFormat="1" x14ac:dyDescent="0.25">
      <c r="G272"/>
      <c r="H272" s="230"/>
    </row>
    <row r="273" spans="7:8" s="20" customFormat="1" x14ac:dyDescent="0.25">
      <c r="G273"/>
      <c r="H273" s="230"/>
    </row>
    <row r="274" spans="7:8" s="20" customFormat="1" x14ac:dyDescent="0.25">
      <c r="G274"/>
      <c r="H274" s="230"/>
    </row>
    <row r="275" spans="7:8" s="20" customFormat="1" x14ac:dyDescent="0.25">
      <c r="G275"/>
      <c r="H275" s="230"/>
    </row>
    <row r="276" spans="7:8" s="20" customFormat="1" x14ac:dyDescent="0.25">
      <c r="G276"/>
      <c r="H276" s="230"/>
    </row>
    <row r="277" spans="7:8" s="20" customFormat="1" x14ac:dyDescent="0.25">
      <c r="G277"/>
      <c r="H277" s="230"/>
    </row>
    <row r="278" spans="7:8" s="20" customFormat="1" x14ac:dyDescent="0.25">
      <c r="G278"/>
      <c r="H278" s="230"/>
    </row>
    <row r="279" spans="7:8" s="20" customFormat="1" x14ac:dyDescent="0.25">
      <c r="G279"/>
      <c r="H279" s="230"/>
    </row>
    <row r="280" spans="7:8" s="20" customFormat="1" x14ac:dyDescent="0.25">
      <c r="G280"/>
      <c r="H280" s="230"/>
    </row>
    <row r="281" spans="7:8" s="20" customFormat="1" x14ac:dyDescent="0.25">
      <c r="G281"/>
      <c r="H281" s="230"/>
    </row>
    <row r="282" spans="7:8" s="20" customFormat="1" x14ac:dyDescent="0.25">
      <c r="G282"/>
      <c r="H282" s="230"/>
    </row>
    <row r="283" spans="7:8" s="20" customFormat="1" x14ac:dyDescent="0.25">
      <c r="G283"/>
      <c r="H283" s="230"/>
    </row>
    <row r="284" spans="7:8" s="20" customFormat="1" x14ac:dyDescent="0.25">
      <c r="G284"/>
      <c r="H284" s="230"/>
    </row>
    <row r="285" spans="7:8" s="20" customFormat="1" x14ac:dyDescent="0.25">
      <c r="G285"/>
      <c r="H285" s="230"/>
    </row>
    <row r="286" spans="7:8" s="20" customFormat="1" x14ac:dyDescent="0.25">
      <c r="G286"/>
      <c r="H286" s="230"/>
    </row>
    <row r="287" spans="7:8" s="20" customFormat="1" x14ac:dyDescent="0.25">
      <c r="G287"/>
      <c r="H287" s="230"/>
    </row>
    <row r="288" spans="7:8" s="20" customFormat="1" x14ac:dyDescent="0.25">
      <c r="G288"/>
      <c r="H288" s="230"/>
    </row>
    <row r="289" spans="7:8" s="20" customFormat="1" x14ac:dyDescent="0.25">
      <c r="G289"/>
      <c r="H289" s="230"/>
    </row>
    <row r="290" spans="7:8" s="20" customFormat="1" x14ac:dyDescent="0.25">
      <c r="G290"/>
      <c r="H290" s="230"/>
    </row>
    <row r="291" spans="7:8" s="20" customFormat="1" x14ac:dyDescent="0.25">
      <c r="G291"/>
      <c r="H291" s="230"/>
    </row>
    <row r="292" spans="7:8" s="20" customFormat="1" x14ac:dyDescent="0.25">
      <c r="G292"/>
      <c r="H292" s="230"/>
    </row>
    <row r="293" spans="7:8" s="20" customFormat="1" x14ac:dyDescent="0.25">
      <c r="G293"/>
      <c r="H293" s="230"/>
    </row>
    <row r="294" spans="7:8" s="20" customFormat="1" x14ac:dyDescent="0.25">
      <c r="G294"/>
      <c r="H294" s="230"/>
    </row>
  </sheetData>
  <mergeCells count="13">
    <mergeCell ref="B106:E106"/>
    <mergeCell ref="B117:E117"/>
    <mergeCell ref="B118:E118"/>
    <mergeCell ref="B107:E107"/>
    <mergeCell ref="B109:E109"/>
    <mergeCell ref="B110:E110"/>
    <mergeCell ref="B111:E111"/>
    <mergeCell ref="B114:E114"/>
    <mergeCell ref="B115:E115"/>
    <mergeCell ref="B116:E116"/>
    <mergeCell ref="B108:E108"/>
    <mergeCell ref="B112:E112"/>
    <mergeCell ref="B113:E113"/>
  </mergeCells>
  <dataValidations count="4">
    <dataValidation type="list" allowBlank="1" showInputMessage="1" showErrorMessage="1" sqref="B52" xr:uid="{1C8B0AF6-F8A0-4101-9021-0C5EADBF50E0}">
      <formula1>"Fortlaufende Messung,Kurzzeitmessung,Pauschalwert (BMVBS),Pauschalwert (Gutachten)"</formula1>
    </dataValidation>
    <dataValidation type="list" allowBlank="1" showInputMessage="1" showErrorMessage="1" sqref="D33:F33" xr:uid="{2E5712ED-E1D2-4F60-8162-8238849186AB}">
      <formula1>"Heizwert (Hi),Brennwert (Hs)"</formula1>
    </dataValidation>
    <dataValidation type="list" allowBlank="1" showInputMessage="1" showErrorMessage="1" sqref="C31" xr:uid="{FD49AFA3-1480-4863-BEF2-A3FE914A20D0}">
      <formula1>"kWh,Liter,kg"</formula1>
    </dataValidation>
    <dataValidation type="list" allowBlank="1" showInputMessage="1" showErrorMessage="1" sqref="D41" xr:uid="{A77E624D-1CCB-44CC-B315-C5ECDF9F4E84}">
      <formula1>"Abrechnungszeitraum 1,Abrechnungszeitraum 2,Nein"</formula1>
    </dataValidation>
  </dataValidations>
  <hyperlinks>
    <hyperlink ref="E52:F52" location="Jahresnutzungsgrad!A1" display="Für den Pauschalwert besteht noch Abstimmungsbedarf. Ermittlung gemäß RefEntwurf in Tabelle Jahresnutzungsgrad." xr:uid="{60E619BB-DAA0-4614-BCB7-9F9536E45966}"/>
    <hyperlink ref="A38" location="Betriebskosten!A1" display="Empfehlung: Dokumentation der Betriebskosten in Tabellenblatt Betriebskosten" xr:uid="{E004B806-2F88-4552-B67D-E90A0BDCA99A}"/>
    <hyperlink ref="A4" r:id="rId1" xr:uid="{E3DD211E-EFEA-4061-A21C-A524F6B344DB}"/>
    <hyperlink ref="H105" location="Preisindizes!A1" display="Vorschläge für Quellen im Tabellenblatt Preisindizes" xr:uid="{9F2594E0-25E5-46CD-859C-BA198BF29668}"/>
    <hyperlink ref="B32" location="Wärmeinhalte!A1" display="Tabellenwert Heizwert Hi" xr:uid="{199A69E9-FF4A-428B-8D0B-B59E7A1C4626}"/>
    <hyperlink ref="B34" location="Wärmeinhalte!A1" display="Tabellenwert" xr:uid="{C5F4DDEC-7086-41DB-A701-01C772EA5D01}"/>
  </hyperlinks>
  <pageMargins left="0.70866141732283472" right="0.70866141732283472" top="0.74803149606299213" bottom="0.74803149606299213" header="0.31496062992125984" footer="0.31496062992125984"/>
  <pageSetup paperSize="9" scale="52" fitToHeight="0" orientation="portrait" r:id="rId2"/>
  <headerFooter alignWithMargins="0">
    <oddFooter>&amp;L&amp;F &amp;A&amp;RSeite &amp;P/&amp;N</oddFooter>
  </headerFooter>
  <rowBreaks count="1" manualBreakCount="1">
    <brk id="95" max="5" man="1"/>
  </rowBreaks>
  <drawing r:id="rId3"/>
  <legacyDrawing r:id="rId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F6770A-3EE9-4C3C-B90D-FF59DA77ECF2}">
  <sheetPr codeName="Tabelle12">
    <tabColor theme="6" tint="-0.499984740745262"/>
    <pageSetUpPr fitToPage="1"/>
  </sheetPr>
  <dimension ref="A1:D57"/>
  <sheetViews>
    <sheetView showGridLines="0" topLeftCell="A14" zoomScale="80" zoomScaleNormal="80" workbookViewId="0">
      <selection activeCell="F53" sqref="F53"/>
    </sheetView>
  </sheetViews>
  <sheetFormatPr baseColWidth="10" defaultRowHeight="12.5" x14ac:dyDescent="0.25"/>
  <cols>
    <col min="1" max="1" width="43.7265625" customWidth="1"/>
    <col min="2" max="2" width="30.81640625" bestFit="1" customWidth="1"/>
    <col min="3" max="3" width="18.26953125" bestFit="1" customWidth="1"/>
    <col min="4" max="4" width="15.7265625" customWidth="1"/>
  </cols>
  <sheetData>
    <row r="1" spans="1:4" s="96" customFormat="1" ht="15.5" x14ac:dyDescent="0.25">
      <c r="A1" s="310" t="s">
        <v>165</v>
      </c>
      <c r="B1" s="311"/>
      <c r="C1" s="312"/>
    </row>
    <row r="2" spans="1:4" s="107" customFormat="1" ht="14" x14ac:dyDescent="0.25">
      <c r="A2" s="313" t="s">
        <v>163</v>
      </c>
      <c r="B2" s="105"/>
      <c r="C2" s="314"/>
    </row>
    <row r="3" spans="1:4" s="107" customFormat="1" ht="14" x14ac:dyDescent="0.25">
      <c r="A3" s="315" t="str">
        <f>Startseite!$A$3</f>
        <v>Version: 04. Januar 2017</v>
      </c>
      <c r="B3" s="105"/>
      <c r="C3" s="314"/>
    </row>
    <row r="4" spans="1:4" s="107" customFormat="1" ht="14" x14ac:dyDescent="0.25">
      <c r="A4" s="202" t="s">
        <v>164</v>
      </c>
      <c r="B4" s="105"/>
      <c r="C4" s="314"/>
    </row>
    <row r="5" spans="1:4" s="2" customFormat="1" x14ac:dyDescent="0.25">
      <c r="A5" s="316"/>
      <c r="C5" s="237"/>
      <c r="D5" s="109"/>
    </row>
    <row r="6" spans="1:4" s="22" customFormat="1" ht="15.5" x14ac:dyDescent="0.25">
      <c r="A6" s="317" t="s">
        <v>292</v>
      </c>
      <c r="B6" s="95"/>
      <c r="C6" s="318"/>
    </row>
    <row r="7" spans="1:4" s="5" customFormat="1" ht="13" x14ac:dyDescent="0.25">
      <c r="A7" s="319"/>
      <c r="B7" s="16"/>
      <c r="C7" s="320"/>
    </row>
    <row r="8" spans="1:4" s="5" customFormat="1" x14ac:dyDescent="0.25">
      <c r="A8" s="321" t="s">
        <v>158</v>
      </c>
      <c r="B8" s="100">
        <f>Kostenvergleich!B11</f>
        <v>0</v>
      </c>
      <c r="C8" s="181"/>
    </row>
    <row r="9" spans="1:4" s="5" customFormat="1" x14ac:dyDescent="0.25">
      <c r="A9" s="321" t="s">
        <v>160</v>
      </c>
      <c r="B9" s="255">
        <f>Kostenvergleich!B12</f>
        <v>0</v>
      </c>
      <c r="C9" s="181"/>
    </row>
    <row r="10" spans="1:4" s="5" customFormat="1" x14ac:dyDescent="0.25">
      <c r="A10" s="321" t="s">
        <v>159</v>
      </c>
      <c r="B10" s="100">
        <f>Kostenvergleich!B13</f>
        <v>0</v>
      </c>
      <c r="C10" s="181"/>
    </row>
    <row r="11" spans="1:4" s="2" customFormat="1" x14ac:dyDescent="0.25">
      <c r="A11" s="322"/>
      <c r="B11" s="3"/>
      <c r="C11" s="323"/>
      <c r="D11" s="109"/>
    </row>
    <row r="12" spans="1:4" s="2" customFormat="1" ht="14" x14ac:dyDescent="0.25">
      <c r="A12" s="149" t="s">
        <v>291</v>
      </c>
      <c r="B12" s="147"/>
      <c r="C12" s="324"/>
      <c r="D12" s="109"/>
    </row>
    <row r="13" spans="1:4" x14ac:dyDescent="0.25">
      <c r="A13" s="142" t="s">
        <v>293</v>
      </c>
      <c r="B13" s="71"/>
      <c r="C13" s="121"/>
      <c r="D13" s="71"/>
    </row>
    <row r="14" spans="1:4" x14ac:dyDescent="0.25">
      <c r="A14" s="142" t="s">
        <v>321</v>
      </c>
      <c r="B14" s="71"/>
      <c r="C14" s="121"/>
      <c r="D14" s="71"/>
    </row>
    <row r="15" spans="1:4" x14ac:dyDescent="0.25">
      <c r="A15" s="146" t="s">
        <v>343</v>
      </c>
      <c r="B15" s="132"/>
      <c r="C15" s="124"/>
      <c r="D15" s="71"/>
    </row>
    <row r="16" spans="1:4" x14ac:dyDescent="0.25">
      <c r="A16" s="142"/>
      <c r="B16" s="71"/>
      <c r="C16" s="121"/>
    </row>
    <row r="17" spans="1:3" ht="14" x14ac:dyDescent="0.3">
      <c r="A17" s="148" t="s">
        <v>294</v>
      </c>
      <c r="B17" s="326" t="s">
        <v>299</v>
      </c>
      <c r="C17" s="117"/>
    </row>
    <row r="18" spans="1:3" ht="14" x14ac:dyDescent="0.3">
      <c r="A18" s="228"/>
      <c r="B18" s="71"/>
      <c r="C18" s="121"/>
    </row>
    <row r="19" spans="1:3" ht="13" x14ac:dyDescent="0.25">
      <c r="A19" s="308" t="s">
        <v>295</v>
      </c>
      <c r="B19" s="309" t="s">
        <v>296</v>
      </c>
      <c r="C19" s="309" t="s">
        <v>297</v>
      </c>
    </row>
    <row r="20" spans="1:3" x14ac:dyDescent="0.25">
      <c r="A20" s="198"/>
      <c r="B20" s="349"/>
      <c r="C20" s="337">
        <f t="shared" ref="C20:C29" si="0">B20*1.19</f>
        <v>0</v>
      </c>
    </row>
    <row r="21" spans="1:3" x14ac:dyDescent="0.25">
      <c r="A21" s="198"/>
      <c r="B21" s="349"/>
      <c r="C21" s="337">
        <f t="shared" si="0"/>
        <v>0</v>
      </c>
    </row>
    <row r="22" spans="1:3" x14ac:dyDescent="0.25">
      <c r="A22" s="198"/>
      <c r="B22" s="349"/>
      <c r="C22" s="337">
        <f t="shared" si="0"/>
        <v>0</v>
      </c>
    </row>
    <row r="23" spans="1:3" x14ac:dyDescent="0.25">
      <c r="A23" s="198"/>
      <c r="B23" s="349"/>
      <c r="C23" s="337">
        <f t="shared" si="0"/>
        <v>0</v>
      </c>
    </row>
    <row r="24" spans="1:3" x14ac:dyDescent="0.25">
      <c r="A24" s="198"/>
      <c r="B24" s="349"/>
      <c r="C24" s="337">
        <f t="shared" si="0"/>
        <v>0</v>
      </c>
    </row>
    <row r="25" spans="1:3" x14ac:dyDescent="0.25">
      <c r="A25" s="198"/>
      <c r="B25" s="349"/>
      <c r="C25" s="337">
        <f t="shared" si="0"/>
        <v>0</v>
      </c>
    </row>
    <row r="26" spans="1:3" x14ac:dyDescent="0.25">
      <c r="A26" s="198"/>
      <c r="B26" s="349"/>
      <c r="C26" s="337">
        <f t="shared" si="0"/>
        <v>0</v>
      </c>
    </row>
    <row r="27" spans="1:3" x14ac:dyDescent="0.25">
      <c r="A27" s="198"/>
      <c r="B27" s="349"/>
      <c r="C27" s="337">
        <f t="shared" si="0"/>
        <v>0</v>
      </c>
    </row>
    <row r="28" spans="1:3" x14ac:dyDescent="0.25">
      <c r="A28" s="198"/>
      <c r="B28" s="349"/>
      <c r="C28" s="337">
        <f t="shared" si="0"/>
        <v>0</v>
      </c>
    </row>
    <row r="29" spans="1:3" x14ac:dyDescent="0.25">
      <c r="A29" s="198"/>
      <c r="B29" s="349"/>
      <c r="C29" s="337">
        <f t="shared" si="0"/>
        <v>0</v>
      </c>
    </row>
    <row r="30" spans="1:3" ht="13" x14ac:dyDescent="0.3">
      <c r="A30" s="325" t="s">
        <v>298</v>
      </c>
      <c r="B30" s="350">
        <f>SUM(B20:B29)</f>
        <v>0</v>
      </c>
      <c r="C30" s="351">
        <f>SUM(C20:C29)</f>
        <v>0</v>
      </c>
    </row>
    <row r="31" spans="1:3" x14ac:dyDescent="0.25">
      <c r="A31" s="329" t="s">
        <v>325</v>
      </c>
      <c r="B31" s="116"/>
      <c r="C31" s="117"/>
    </row>
    <row r="32" spans="1:3" x14ac:dyDescent="0.25">
      <c r="A32" s="245" t="s">
        <v>326</v>
      </c>
      <c r="B32" s="71"/>
      <c r="C32" s="121"/>
    </row>
    <row r="33" spans="1:3" x14ac:dyDescent="0.25">
      <c r="A33" s="330" t="s">
        <v>324</v>
      </c>
      <c r="B33" s="71"/>
      <c r="C33" s="121"/>
    </row>
    <row r="34" spans="1:3" x14ac:dyDescent="0.25">
      <c r="A34" s="146" t="s">
        <v>323</v>
      </c>
      <c r="B34" s="132"/>
      <c r="C34" s="124"/>
    </row>
    <row r="35" spans="1:3" x14ac:dyDescent="0.25">
      <c r="A35" s="142"/>
      <c r="B35" s="71"/>
      <c r="C35" s="121"/>
    </row>
    <row r="36" spans="1:3" x14ac:dyDescent="0.25">
      <c r="A36" s="143"/>
      <c r="B36" s="71"/>
      <c r="C36" s="121"/>
    </row>
    <row r="37" spans="1:3" s="5" customFormat="1" x14ac:dyDescent="0.25">
      <c r="A37" s="173"/>
      <c r="C37" s="177"/>
    </row>
    <row r="38" spans="1:3" s="5" customFormat="1" x14ac:dyDescent="0.25">
      <c r="A38" s="173"/>
      <c r="C38" s="177"/>
    </row>
    <row r="39" spans="1:3" s="5" customFormat="1" x14ac:dyDescent="0.25">
      <c r="A39" s="173"/>
      <c r="C39" s="177"/>
    </row>
    <row r="40" spans="1:3" s="5" customFormat="1" x14ac:dyDescent="0.25">
      <c r="A40" s="173"/>
      <c r="C40" s="177"/>
    </row>
    <row r="41" spans="1:3" s="5" customFormat="1" x14ac:dyDescent="0.25">
      <c r="A41" s="173"/>
      <c r="C41" s="177"/>
    </row>
    <row r="42" spans="1:3" s="5" customFormat="1" x14ac:dyDescent="0.25">
      <c r="A42" s="173"/>
      <c r="C42" s="177"/>
    </row>
    <row r="43" spans="1:3" s="5" customFormat="1" x14ac:dyDescent="0.25">
      <c r="A43" s="173"/>
      <c r="C43" s="177"/>
    </row>
    <row r="44" spans="1:3" s="5" customFormat="1" x14ac:dyDescent="0.25">
      <c r="A44" s="173"/>
      <c r="C44" s="177"/>
    </row>
    <row r="45" spans="1:3" s="5" customFormat="1" x14ac:dyDescent="0.25">
      <c r="A45" s="173"/>
      <c r="C45" s="177"/>
    </row>
    <row r="46" spans="1:3" s="5" customFormat="1" x14ac:dyDescent="0.25">
      <c r="A46" s="173"/>
      <c r="C46" s="177"/>
    </row>
    <row r="47" spans="1:3" s="5" customFormat="1" x14ac:dyDescent="0.25">
      <c r="A47" s="173"/>
      <c r="C47" s="177"/>
    </row>
    <row r="48" spans="1:3" s="5" customFormat="1" x14ac:dyDescent="0.25">
      <c r="A48" s="173"/>
      <c r="C48" s="177"/>
    </row>
    <row r="49" spans="1:3" s="5" customFormat="1" x14ac:dyDescent="0.25">
      <c r="A49" s="173"/>
      <c r="C49" s="177"/>
    </row>
    <row r="50" spans="1:3" s="5" customFormat="1" x14ac:dyDescent="0.25">
      <c r="A50" s="173"/>
      <c r="C50" s="177"/>
    </row>
    <row r="51" spans="1:3" s="5" customFormat="1" x14ac:dyDescent="0.25">
      <c r="A51" s="173"/>
      <c r="C51" s="177"/>
    </row>
    <row r="52" spans="1:3" s="5" customFormat="1" x14ac:dyDescent="0.25">
      <c r="A52" s="173"/>
      <c r="C52" s="177"/>
    </row>
    <row r="53" spans="1:3" s="5" customFormat="1" x14ac:dyDescent="0.25">
      <c r="A53" s="173"/>
      <c r="C53" s="177"/>
    </row>
    <row r="54" spans="1:3" s="5" customFormat="1" x14ac:dyDescent="0.25">
      <c r="A54" s="173"/>
      <c r="C54" s="177"/>
    </row>
    <row r="55" spans="1:3" s="5" customFormat="1" x14ac:dyDescent="0.25">
      <c r="A55" s="173"/>
      <c r="C55" s="177"/>
    </row>
    <row r="56" spans="1:3" s="5" customFormat="1" x14ac:dyDescent="0.25">
      <c r="A56" s="173"/>
      <c r="C56" s="177"/>
    </row>
    <row r="57" spans="1:3" s="5" customFormat="1" x14ac:dyDescent="0.25">
      <c r="A57" s="174"/>
      <c r="B57" s="122"/>
      <c r="C57" s="197"/>
    </row>
  </sheetData>
  <hyperlinks>
    <hyperlink ref="A4" r:id="rId1" xr:uid="{5BC31000-701E-4157-B7AA-F57424BA20A7}"/>
    <hyperlink ref="B17" location="BetrKV!A1" display="vgl. auch Tab. BetrKV" xr:uid="{6DFA6CF7-379C-4772-A931-72576C8B486E}"/>
  </hyperlinks>
  <pageMargins left="0.70866141732283472" right="0.70866141732283472" top="0.74803149606299213" bottom="0.74803149606299213" header="0.31496062992125984" footer="0.31496062992125984"/>
  <pageSetup paperSize="9" scale="96" fitToHeight="0" orientation="portrait" r:id="rId2"/>
  <headerFooter alignWithMargins="0">
    <oddFooter>&amp;L&amp;F &amp;A&amp;RSeite &amp;P/&amp;N</oddFooter>
  </headerFooter>
  <colBreaks count="1" manualBreakCount="1">
    <brk id="3" max="1048575" man="1"/>
  </colBreaks>
  <drawing r:id="rId3"/>
  <legacyDrawing r:id="rId4"/>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549A40-E387-47FF-AA64-826281EA1700}">
  <sheetPr codeName="Tabelle1">
    <tabColor theme="6" tint="-0.499984740745262"/>
    <pageSetUpPr fitToPage="1"/>
  </sheetPr>
  <dimension ref="A1:Y148"/>
  <sheetViews>
    <sheetView showGridLines="0" zoomScale="80" zoomScaleNormal="80" zoomScaleSheetLayoutView="70" workbookViewId="0"/>
  </sheetViews>
  <sheetFormatPr baseColWidth="10" defaultColWidth="11.453125" defaultRowHeight="12.5" x14ac:dyDescent="0.25"/>
  <cols>
    <col min="1" max="1" width="5.453125" style="406" customWidth="1"/>
    <col min="2" max="2" width="30.81640625" style="406" bestFit="1" customWidth="1"/>
    <col min="3" max="3" width="18.26953125" style="406" bestFit="1" customWidth="1"/>
    <col min="4" max="4" width="15.7265625" style="406" customWidth="1"/>
    <col min="5" max="5" width="24.453125" style="406" customWidth="1"/>
    <col min="6" max="6" width="12.54296875" style="406" bestFit="1" customWidth="1"/>
    <col min="7" max="7" width="11.453125" style="406" customWidth="1"/>
    <col min="8" max="8" width="19.26953125" style="406" customWidth="1"/>
    <col min="9" max="9" width="15.7265625" style="406" customWidth="1"/>
    <col min="10" max="11" width="11.453125" style="406"/>
    <col min="12" max="12" width="11.453125" style="406" customWidth="1"/>
    <col min="13" max="14" width="30.81640625" style="406" hidden="1" customWidth="1"/>
    <col min="15" max="15" width="19" style="406" hidden="1" customWidth="1"/>
    <col min="16" max="16" width="15.1796875" style="406" hidden="1" customWidth="1"/>
    <col min="17" max="19" width="10.54296875" style="406" hidden="1" customWidth="1"/>
    <col min="20" max="20" width="14.1796875" style="406" hidden="1" customWidth="1"/>
    <col min="21" max="21" width="11.453125" style="406" customWidth="1"/>
    <col min="22" max="16384" width="11.453125" style="406"/>
  </cols>
  <sheetData>
    <row r="1" spans="1:14" s="376" customFormat="1" ht="15.5" x14ac:dyDescent="0.25">
      <c r="A1" s="94" t="s">
        <v>165</v>
      </c>
    </row>
    <row r="2" spans="1:14" s="380" customFormat="1" ht="14" x14ac:dyDescent="0.25">
      <c r="A2" s="377" t="s">
        <v>163</v>
      </c>
      <c r="B2" s="378"/>
      <c r="C2" s="379"/>
    </row>
    <row r="3" spans="1:14" s="380" customFormat="1" ht="14" x14ac:dyDescent="0.25">
      <c r="A3" s="381" t="str">
        <f>Startseite!$A$3</f>
        <v>Version: 04. Januar 2017</v>
      </c>
      <c r="B3" s="378"/>
      <c r="C3" s="379"/>
    </row>
    <row r="4" spans="1:14" s="380" customFormat="1" ht="14" x14ac:dyDescent="0.25">
      <c r="A4" s="382" t="s">
        <v>164</v>
      </c>
      <c r="B4" s="378"/>
      <c r="C4" s="379"/>
      <c r="M4" s="383" t="s">
        <v>403</v>
      </c>
    </row>
    <row r="5" spans="1:14" s="384" customFormat="1" x14ac:dyDescent="0.25">
      <c r="I5" s="385"/>
    </row>
    <row r="6" spans="1:14" s="32" customFormat="1" ht="15.5" x14ac:dyDescent="0.25">
      <c r="A6" s="114" t="s">
        <v>364</v>
      </c>
      <c r="B6" s="95"/>
      <c r="C6" s="95"/>
      <c r="D6" s="380"/>
      <c r="E6" s="380"/>
      <c r="F6" s="380"/>
      <c r="G6" s="386"/>
    </row>
    <row r="7" spans="1:14" s="69" customFormat="1" ht="13" x14ac:dyDescent="0.25">
      <c r="A7" s="6"/>
      <c r="B7" s="16"/>
      <c r="C7" s="16"/>
      <c r="D7" s="380"/>
      <c r="E7" s="380"/>
      <c r="F7" s="380"/>
      <c r="G7" s="378"/>
      <c r="M7" s="387" t="s">
        <v>101</v>
      </c>
      <c r="N7" s="387" t="s">
        <v>66</v>
      </c>
    </row>
    <row r="8" spans="1:14" s="69" customFormat="1" x14ac:dyDescent="0.25">
      <c r="B8" s="89" t="s">
        <v>158</v>
      </c>
      <c r="C8" s="388">
        <f>Kostenvergleich!B11</f>
        <v>0</v>
      </c>
      <c r="D8" s="4"/>
      <c r="E8" s="389" t="s">
        <v>169</v>
      </c>
      <c r="F8" s="390"/>
      <c r="G8" s="386"/>
      <c r="H8" s="386"/>
      <c r="I8" s="386"/>
      <c r="M8" s="391" t="s">
        <v>68</v>
      </c>
      <c r="N8" s="392" t="s">
        <v>374</v>
      </c>
    </row>
    <row r="9" spans="1:14" s="69" customFormat="1" x14ac:dyDescent="0.25">
      <c r="B9" s="89" t="s">
        <v>160</v>
      </c>
      <c r="C9" s="393">
        <f>Kostenvergleich!B12</f>
        <v>0</v>
      </c>
      <c r="D9" s="4"/>
      <c r="E9" s="394" t="s">
        <v>0</v>
      </c>
      <c r="F9" s="395"/>
      <c r="G9" s="386"/>
      <c r="H9" s="386"/>
      <c r="I9" s="386"/>
      <c r="M9" s="391" t="s">
        <v>70</v>
      </c>
      <c r="N9" s="392" t="s">
        <v>375</v>
      </c>
    </row>
    <row r="10" spans="1:14" s="69" customFormat="1" x14ac:dyDescent="0.25">
      <c r="B10" s="89" t="s">
        <v>159</v>
      </c>
      <c r="C10" s="388">
        <f>Kostenvergleich!B13</f>
        <v>0</v>
      </c>
      <c r="D10" s="4"/>
      <c r="E10" s="4"/>
      <c r="F10" s="386"/>
      <c r="G10" s="386"/>
      <c r="H10" s="386"/>
      <c r="I10" s="386"/>
      <c r="M10" s="391" t="s">
        <v>71</v>
      </c>
      <c r="N10" s="392" t="s">
        <v>376</v>
      </c>
    </row>
    <row r="11" spans="1:14" s="384" customFormat="1" x14ac:dyDescent="0.25">
      <c r="A11" s="85"/>
      <c r="B11" s="396"/>
      <c r="C11" s="397"/>
      <c r="D11" s="380"/>
      <c r="E11" s="380"/>
      <c r="F11" s="380"/>
      <c r="I11" s="385"/>
      <c r="M11" s="391" t="s">
        <v>88</v>
      </c>
      <c r="N11" s="392" t="s">
        <v>377</v>
      </c>
    </row>
    <row r="12" spans="1:14" s="384" customFormat="1" ht="14" x14ac:dyDescent="0.25">
      <c r="A12" s="149" t="s">
        <v>182</v>
      </c>
      <c r="B12" s="398"/>
      <c r="C12" s="399"/>
      <c r="D12" s="400"/>
      <c r="E12" s="400"/>
      <c r="F12" s="400"/>
      <c r="G12" s="401"/>
      <c r="H12" s="402"/>
      <c r="I12" s="385"/>
      <c r="M12" s="391" t="s">
        <v>73</v>
      </c>
      <c r="N12" s="403" t="s">
        <v>378</v>
      </c>
    </row>
    <row r="13" spans="1:14" x14ac:dyDescent="0.25">
      <c r="A13" s="404" t="s">
        <v>365</v>
      </c>
      <c r="B13" s="386"/>
      <c r="C13" s="386"/>
      <c r="D13" s="386"/>
      <c r="E13" s="386"/>
      <c r="F13" s="386"/>
      <c r="G13" s="386"/>
      <c r="H13" s="405"/>
      <c r="I13" s="386"/>
      <c r="M13" s="391" t="s">
        <v>89</v>
      </c>
      <c r="N13" s="403" t="s">
        <v>379</v>
      </c>
    </row>
    <row r="14" spans="1:14" x14ac:dyDescent="0.25">
      <c r="A14" s="404" t="s">
        <v>196</v>
      </c>
      <c r="B14" s="386"/>
      <c r="C14" s="386"/>
      <c r="D14" s="386"/>
      <c r="E14" s="386"/>
      <c r="F14" s="386"/>
      <c r="G14" s="386"/>
      <c r="H14" s="405"/>
      <c r="I14" s="386"/>
      <c r="M14" s="391" t="s">
        <v>144</v>
      </c>
      <c r="N14" s="403" t="s">
        <v>380</v>
      </c>
    </row>
    <row r="15" spans="1:14" x14ac:dyDescent="0.25">
      <c r="A15" s="404" t="s">
        <v>181</v>
      </c>
      <c r="B15" s="386"/>
      <c r="C15" s="386"/>
      <c r="D15" s="386"/>
      <c r="E15" s="386"/>
      <c r="F15" s="386"/>
      <c r="G15" s="386"/>
      <c r="H15" s="405"/>
      <c r="I15" s="386"/>
      <c r="M15" s="391" t="s">
        <v>145</v>
      </c>
      <c r="N15" s="391"/>
    </row>
    <row r="16" spans="1:14" x14ac:dyDescent="0.25">
      <c r="A16" s="404" t="s">
        <v>197</v>
      </c>
      <c r="B16" s="386"/>
      <c r="C16" s="386"/>
      <c r="D16" s="386"/>
      <c r="E16" s="386"/>
      <c r="F16" s="386"/>
      <c r="G16" s="386"/>
      <c r="H16" s="405"/>
      <c r="I16" s="386"/>
      <c r="M16" s="391" t="s">
        <v>146</v>
      </c>
      <c r="N16" s="391"/>
    </row>
    <row r="17" spans="1:19" x14ac:dyDescent="0.25">
      <c r="A17" s="407" t="s">
        <v>198</v>
      </c>
      <c r="B17" s="408"/>
      <c r="C17" s="408"/>
      <c r="D17" s="408"/>
      <c r="E17" s="408"/>
      <c r="F17" s="408"/>
      <c r="G17" s="408"/>
      <c r="H17" s="409"/>
      <c r="I17" s="386"/>
      <c r="M17" s="386"/>
      <c r="N17" s="386"/>
    </row>
    <row r="18" spans="1:19" x14ac:dyDescent="0.25">
      <c r="A18" s="410"/>
    </row>
    <row r="19" spans="1:19" ht="14" x14ac:dyDescent="0.25">
      <c r="A19" s="477" t="s">
        <v>373</v>
      </c>
      <c r="B19" s="478"/>
      <c r="C19" s="478"/>
      <c r="D19" s="478"/>
      <c r="E19" s="478"/>
      <c r="F19" s="478"/>
      <c r="G19" s="478"/>
      <c r="H19" s="479"/>
      <c r="M19" s="412" t="s">
        <v>203</v>
      </c>
      <c r="N19" s="413"/>
      <c r="O19" s="413"/>
      <c r="P19" s="413"/>
      <c r="Q19" s="414"/>
    </row>
    <row r="20" spans="1:19" ht="14" x14ac:dyDescent="0.25">
      <c r="B20" s="386"/>
      <c r="C20" s="386"/>
      <c r="D20" s="386"/>
      <c r="E20" s="386"/>
      <c r="F20" s="386"/>
      <c r="G20" s="386"/>
      <c r="H20" s="405"/>
      <c r="M20" s="415"/>
      <c r="N20" s="408"/>
      <c r="O20" s="408"/>
      <c r="P20" s="408"/>
      <c r="Q20" s="409"/>
      <c r="S20" s="410"/>
    </row>
    <row r="21" spans="1:19" ht="14" x14ac:dyDescent="0.25">
      <c r="A21" s="416" t="s">
        <v>180</v>
      </c>
      <c r="B21" s="386"/>
      <c r="C21" s="386"/>
      <c r="D21" s="386"/>
      <c r="E21" s="386"/>
      <c r="F21" s="386"/>
      <c r="G21" s="386"/>
      <c r="H21" s="405"/>
      <c r="M21" s="387"/>
      <c r="N21" s="387" t="s">
        <v>101</v>
      </c>
      <c r="O21" s="387" t="s">
        <v>66</v>
      </c>
      <c r="P21" s="417" t="s">
        <v>371</v>
      </c>
      <c r="Q21" s="417" t="s">
        <v>372</v>
      </c>
    </row>
    <row r="22" spans="1:19" x14ac:dyDescent="0.25">
      <c r="A22" s="418" t="s">
        <v>231</v>
      </c>
      <c r="B22" s="419" t="s">
        <v>250</v>
      </c>
      <c r="C22" s="397"/>
      <c r="D22" s="380"/>
      <c r="E22" s="380"/>
      <c r="F22" s="380"/>
      <c r="G22" s="384"/>
      <c r="H22" s="420"/>
      <c r="M22" s="421"/>
      <c r="N22" s="421" t="str">
        <f t="shared" ref="N22:N34" si="0">N46</f>
        <v>Konstanttemperatur-Kessel</v>
      </c>
      <c r="O22" s="392" t="s">
        <v>374</v>
      </c>
      <c r="P22" s="422" t="str">
        <f t="shared" ref="P22:P38" si="1">O46</f>
        <v>70/55</v>
      </c>
      <c r="Q22" s="423">
        <f>IF($E$34&gt;0,1/(T46*(1-$E$36)+T69*$E$36),0)</f>
        <v>0.77935861842386889</v>
      </c>
    </row>
    <row r="23" spans="1:19" x14ac:dyDescent="0.25">
      <c r="A23" s="424"/>
      <c r="B23" s="419" t="s">
        <v>249</v>
      </c>
      <c r="C23" s="419"/>
      <c r="D23" s="419"/>
      <c r="E23" s="419"/>
      <c r="F23" s="419"/>
      <c r="G23" s="419"/>
      <c r="H23" s="425"/>
      <c r="M23" s="421"/>
      <c r="N23" s="421" t="str">
        <f t="shared" si="0"/>
        <v>Konstanttemperatur-Kessel</v>
      </c>
      <c r="O23" s="392" t="s">
        <v>375</v>
      </c>
      <c r="P23" s="422" t="str">
        <f t="shared" si="1"/>
        <v>70/55</v>
      </c>
      <c r="Q23" s="423">
        <f>IF($E$34&gt;0,1/(T47*(1-$E$36)+T70*$E$36),0)</f>
        <v>0.82797753620681291</v>
      </c>
    </row>
    <row r="24" spans="1:19" x14ac:dyDescent="0.25">
      <c r="A24" s="424"/>
      <c r="B24" s="419" t="s">
        <v>233</v>
      </c>
      <c r="C24" s="419"/>
      <c r="D24" s="419"/>
      <c r="E24" s="419"/>
      <c r="F24" s="419"/>
      <c r="G24" s="419"/>
      <c r="H24" s="425"/>
      <c r="M24" s="421"/>
      <c r="N24" s="421" t="str">
        <f t="shared" si="0"/>
        <v>Konstanttemperatur-Kessel</v>
      </c>
      <c r="O24" s="392" t="s">
        <v>376</v>
      </c>
      <c r="P24" s="422" t="str">
        <f t="shared" si="1"/>
        <v>70/55</v>
      </c>
      <c r="Q24" s="423">
        <f>IF($E$34&gt;0,1/(T48*(1-$E$36)+T71*$E$36),0)</f>
        <v>0.85124725610771335</v>
      </c>
    </row>
    <row r="25" spans="1:19" x14ac:dyDescent="0.25">
      <c r="A25" s="424"/>
      <c r="B25" s="419"/>
      <c r="C25" s="419"/>
      <c r="D25" s="419"/>
      <c r="E25" s="419"/>
      <c r="F25" s="419"/>
      <c r="G25" s="419"/>
      <c r="H25" s="425"/>
      <c r="M25" s="421"/>
      <c r="N25" s="421" t="str">
        <f t="shared" si="0"/>
        <v>NT-Kessel</v>
      </c>
      <c r="O25" s="392" t="s">
        <v>374</v>
      </c>
      <c r="P25" s="422" t="str">
        <f t="shared" si="1"/>
        <v>70/55</v>
      </c>
      <c r="Q25" s="423">
        <f>IF($E$34&gt;0,1/(T49*(1-$E$36)+T72*$E$36),0)</f>
        <v>0.84893857786501215</v>
      </c>
    </row>
    <row r="26" spans="1:19" x14ac:dyDescent="0.25">
      <c r="A26" s="404" t="s">
        <v>190</v>
      </c>
      <c r="B26" s="386"/>
      <c r="C26" s="386"/>
      <c r="D26" s="386"/>
      <c r="E26" s="386"/>
      <c r="F26" s="386"/>
      <c r="G26" s="386"/>
      <c r="H26" s="405"/>
      <c r="M26" s="421"/>
      <c r="N26" s="421" t="str">
        <f t="shared" si="0"/>
        <v>NT-Kessel</v>
      </c>
      <c r="O26" s="392" t="s">
        <v>375</v>
      </c>
      <c r="P26" s="422" t="str">
        <f t="shared" si="1"/>
        <v>70/55</v>
      </c>
      <c r="Q26" s="423">
        <f>IF($E$34&gt;0,1/(T50*(1-$E$36)+T74*$E$36),0)</f>
        <v>0.87982339376067698</v>
      </c>
    </row>
    <row r="27" spans="1:19" x14ac:dyDescent="0.25">
      <c r="A27" s="404" t="s">
        <v>361</v>
      </c>
      <c r="B27" s="386"/>
      <c r="C27" s="386"/>
      <c r="D27" s="386"/>
      <c r="E27" s="386"/>
      <c r="F27" s="386"/>
      <c r="G27" s="386"/>
      <c r="H27" s="405"/>
      <c r="M27" s="421"/>
      <c r="N27" s="421" t="str">
        <f t="shared" si="0"/>
        <v>NT-Kessel</v>
      </c>
      <c r="O27" s="392" t="s">
        <v>376</v>
      </c>
      <c r="P27" s="422" t="str">
        <f t="shared" si="1"/>
        <v>70/55</v>
      </c>
      <c r="Q27" s="423">
        <f>IF($E$34&gt;0,1/(T51*(1-$E$36)+T75*$E$36),0)</f>
        <v>0.91338029843424062</v>
      </c>
    </row>
    <row r="28" spans="1:19" ht="13" x14ac:dyDescent="0.25">
      <c r="A28" s="404" t="s">
        <v>232</v>
      </c>
      <c r="B28" s="386"/>
      <c r="C28" s="386"/>
      <c r="D28" s="386"/>
      <c r="E28" s="386"/>
      <c r="F28" s="386"/>
      <c r="G28" s="426"/>
      <c r="H28" s="427"/>
      <c r="M28" s="421"/>
      <c r="N28" s="421" t="str">
        <f t="shared" si="0"/>
        <v>Brennwert-Kessel</v>
      </c>
      <c r="O28" s="392" t="s">
        <v>374</v>
      </c>
      <c r="P28" s="422" t="str">
        <f t="shared" si="1"/>
        <v>70/55</v>
      </c>
      <c r="Q28" s="423">
        <f>IF($E$34&gt;0,1/(T52*(1-$E$36)+T76*$E$36),0)</f>
        <v>0.92541731640044977</v>
      </c>
    </row>
    <row r="29" spans="1:19" x14ac:dyDescent="0.25">
      <c r="A29" s="428" t="s">
        <v>347</v>
      </c>
      <c r="B29" s="429"/>
      <c r="C29" s="429"/>
      <c r="D29" s="429"/>
      <c r="E29" s="430"/>
      <c r="F29" s="430"/>
      <c r="G29" s="430"/>
      <c r="H29" s="431"/>
      <c r="M29" s="421"/>
      <c r="N29" s="421" t="str">
        <f t="shared" si="0"/>
        <v>Brennwert-Kessel</v>
      </c>
      <c r="O29" s="392" t="s">
        <v>375</v>
      </c>
      <c r="P29" s="422" t="str">
        <f t="shared" si="1"/>
        <v>70/55</v>
      </c>
      <c r="Q29" s="423">
        <f>IF($E$34&gt;0,1/(T53*(1-$E$36)+T77*$E$36),0)</f>
        <v>0.94817690301089175</v>
      </c>
    </row>
    <row r="30" spans="1:19" x14ac:dyDescent="0.25">
      <c r="A30" s="428" t="s">
        <v>351</v>
      </c>
      <c r="B30" s="429"/>
      <c r="C30" s="429"/>
      <c r="D30" s="429"/>
      <c r="E30" s="430"/>
      <c r="F30" s="430"/>
      <c r="G30" s="430"/>
      <c r="H30" s="431"/>
      <c r="M30" s="421"/>
      <c r="N30" s="421" t="str">
        <f t="shared" si="0"/>
        <v>Brennwert-Kessel</v>
      </c>
      <c r="O30" s="392" t="s">
        <v>376</v>
      </c>
      <c r="P30" s="422" t="str">
        <f t="shared" si="1"/>
        <v>70/55</v>
      </c>
      <c r="Q30" s="423">
        <f>IF($E$34&gt;0,1/(T54*(1-$E$36)+T78*$E$36),0)</f>
        <v>0.95306557597138708</v>
      </c>
    </row>
    <row r="31" spans="1:19" x14ac:dyDescent="0.25">
      <c r="A31" s="428" t="s">
        <v>350</v>
      </c>
      <c r="B31" s="429"/>
      <c r="C31" s="429"/>
      <c r="D31" s="429"/>
      <c r="E31" s="430"/>
      <c r="F31" s="430"/>
      <c r="G31" s="430"/>
      <c r="H31" s="431"/>
      <c r="M31" s="421"/>
      <c r="N31" s="421" t="str">
        <f t="shared" si="0"/>
        <v>Brennwert-Kessel verbessert</v>
      </c>
      <c r="O31" s="392" t="s">
        <v>377</v>
      </c>
      <c r="P31" s="422" t="str">
        <f t="shared" si="1"/>
        <v>55/45</v>
      </c>
      <c r="Q31" s="423">
        <f t="shared" ref="Q31:Q39" si="2">IF($E$34&gt;0,1/(T55*(1-$E$36)+T80*$E$36),0)</f>
        <v>1.0110067064969761</v>
      </c>
    </row>
    <row r="32" spans="1:19" x14ac:dyDescent="0.25">
      <c r="A32" s="432" t="s">
        <v>348</v>
      </c>
      <c r="B32" s="433"/>
      <c r="C32" s="433"/>
      <c r="D32" s="433"/>
      <c r="E32" s="433"/>
      <c r="F32" s="433"/>
      <c r="G32" s="433"/>
      <c r="H32" s="434"/>
      <c r="M32" s="421"/>
      <c r="N32" s="421" t="str">
        <f t="shared" si="0"/>
        <v>Fernwärme-Übergabestation</v>
      </c>
      <c r="O32" s="403" t="s">
        <v>378</v>
      </c>
      <c r="P32" s="422" t="str">
        <f t="shared" si="1"/>
        <v>alle</v>
      </c>
      <c r="Q32" s="423">
        <f t="shared" si="2"/>
        <v>0.95785440613026818</v>
      </c>
    </row>
    <row r="33" spans="1:20" ht="14" x14ac:dyDescent="0.25">
      <c r="A33" s="412" t="s">
        <v>391</v>
      </c>
      <c r="B33" s="413"/>
      <c r="C33" s="413"/>
      <c r="D33" s="413"/>
      <c r="E33" s="413"/>
      <c r="F33" s="413"/>
      <c r="G33" s="413"/>
      <c r="H33" s="414"/>
      <c r="M33" s="421"/>
      <c r="N33" s="421" t="str">
        <f t="shared" si="0"/>
        <v>Elektro-Wärmepumpe Außenluft</v>
      </c>
      <c r="O33" s="403" t="s">
        <v>379</v>
      </c>
      <c r="P33" s="422" t="str">
        <f t="shared" si="1"/>
        <v>55/45</v>
      </c>
      <c r="Q33" s="423">
        <f t="shared" si="2"/>
        <v>2.4875621890547261</v>
      </c>
    </row>
    <row r="34" spans="1:20" x14ac:dyDescent="0.25">
      <c r="A34" s="192" t="s">
        <v>193</v>
      </c>
      <c r="B34" s="435" t="s">
        <v>349</v>
      </c>
      <c r="C34" s="386"/>
      <c r="D34" s="69"/>
      <c r="E34" s="436">
        <v>3000</v>
      </c>
      <c r="F34" s="386"/>
      <c r="G34" s="378"/>
      <c r="H34" s="405"/>
      <c r="M34" s="421"/>
      <c r="N34" s="421" t="str">
        <f t="shared" si="0"/>
        <v>Elektro-Wärmepumpe Außenluft</v>
      </c>
      <c r="O34" s="403" t="s">
        <v>380</v>
      </c>
      <c r="P34" s="422" t="str">
        <f t="shared" si="1"/>
        <v>55/45</v>
      </c>
      <c r="Q34" s="423">
        <f t="shared" si="2"/>
        <v>2.6315789473684208</v>
      </c>
    </row>
    <row r="35" spans="1:20" ht="13" x14ac:dyDescent="0.25">
      <c r="A35" s="192"/>
      <c r="B35" s="435" t="s">
        <v>358</v>
      </c>
      <c r="C35" s="386"/>
      <c r="D35" s="69"/>
      <c r="E35" s="437"/>
      <c r="F35" s="386"/>
      <c r="G35" s="378"/>
      <c r="H35" s="405"/>
      <c r="M35" s="421"/>
      <c r="N35" s="421" t="s">
        <v>144</v>
      </c>
      <c r="O35" s="403" t="s">
        <v>379</v>
      </c>
      <c r="P35" s="422" t="str">
        <f t="shared" si="1"/>
        <v>55/45</v>
      </c>
      <c r="Q35" s="423">
        <f t="shared" si="2"/>
        <v>3.0487804878048781</v>
      </c>
    </row>
    <row r="36" spans="1:20" x14ac:dyDescent="0.25">
      <c r="A36" s="192" t="s">
        <v>194</v>
      </c>
      <c r="B36" s="69" t="s">
        <v>192</v>
      </c>
      <c r="C36" s="386"/>
      <c r="D36" s="69"/>
      <c r="E36" s="438">
        <v>0.2</v>
      </c>
      <c r="F36" s="439"/>
      <c r="G36" s="386"/>
      <c r="H36" s="405"/>
      <c r="M36" s="421"/>
      <c r="N36" s="421" t="s">
        <v>144</v>
      </c>
      <c r="O36" s="403" t="s">
        <v>380</v>
      </c>
      <c r="P36" s="422" t="str">
        <f t="shared" si="1"/>
        <v>55/45</v>
      </c>
      <c r="Q36" s="423">
        <f t="shared" si="2"/>
        <v>3.7037037037037033</v>
      </c>
    </row>
    <row r="37" spans="1:20" x14ac:dyDescent="0.25">
      <c r="A37" s="192"/>
      <c r="B37" s="378" t="s">
        <v>345</v>
      </c>
      <c r="C37" s="386"/>
      <c r="D37" s="69"/>
      <c r="E37" s="386"/>
      <c r="F37" s="439"/>
      <c r="G37" s="378"/>
      <c r="H37" s="405"/>
      <c r="M37" s="421"/>
      <c r="N37" s="421" t="s">
        <v>145</v>
      </c>
      <c r="O37" s="403" t="s">
        <v>379</v>
      </c>
      <c r="P37" s="422" t="str">
        <f t="shared" si="1"/>
        <v>55/45</v>
      </c>
      <c r="Q37" s="423">
        <f t="shared" si="2"/>
        <v>3.7313432835820892</v>
      </c>
    </row>
    <row r="38" spans="1:20" x14ac:dyDescent="0.25">
      <c r="A38" s="440" t="s">
        <v>195</v>
      </c>
      <c r="B38" s="441" t="s">
        <v>367</v>
      </c>
      <c r="C38" s="386"/>
      <c r="D38" s="69"/>
      <c r="E38" s="442" t="s">
        <v>70</v>
      </c>
      <c r="F38" s="439"/>
      <c r="G38" s="378"/>
      <c r="H38" s="405"/>
      <c r="M38" s="421"/>
      <c r="N38" s="421" t="s">
        <v>145</v>
      </c>
      <c r="O38" s="403" t="s">
        <v>380</v>
      </c>
      <c r="P38" s="422" t="str">
        <f t="shared" si="1"/>
        <v>55/45</v>
      </c>
      <c r="Q38" s="423">
        <f t="shared" si="2"/>
        <v>4.3478260869565206</v>
      </c>
    </row>
    <row r="39" spans="1:20" x14ac:dyDescent="0.25">
      <c r="A39" s="440" t="s">
        <v>3</v>
      </c>
      <c r="B39" s="441" t="s">
        <v>368</v>
      </c>
      <c r="C39" s="386"/>
      <c r="D39" s="69"/>
      <c r="E39" s="442" t="s">
        <v>374</v>
      </c>
      <c r="F39" s="386"/>
      <c r="G39" s="378"/>
      <c r="H39" s="405"/>
      <c r="M39" s="421"/>
      <c r="N39" s="421" t="s">
        <v>146</v>
      </c>
      <c r="O39" s="403" t="s">
        <v>378</v>
      </c>
      <c r="P39" s="422" t="s">
        <v>74</v>
      </c>
      <c r="Q39" s="423">
        <f t="shared" si="2"/>
        <v>0.98425196850393704</v>
      </c>
    </row>
    <row r="40" spans="1:20" ht="13" x14ac:dyDescent="0.25">
      <c r="A40" s="443" t="s">
        <v>369</v>
      </c>
      <c r="B40" s="31" t="s">
        <v>370</v>
      </c>
      <c r="C40" s="31"/>
      <c r="D40" s="31"/>
      <c r="E40" s="444">
        <f>SUMPRODUCT((N22:N39=E38)*(O22:O39=E39)*(Q22:Q39))</f>
        <v>0.84893857786501215</v>
      </c>
      <c r="F40" s="386"/>
      <c r="G40" s="386"/>
      <c r="H40" s="405"/>
      <c r="M40" s="445"/>
      <c r="N40" s="445"/>
      <c r="O40" s="445"/>
      <c r="P40" s="446"/>
    </row>
    <row r="41" spans="1:20" x14ac:dyDescent="0.25">
      <c r="A41" s="407"/>
      <c r="B41" s="447"/>
      <c r="C41" s="448"/>
      <c r="D41" s="448"/>
      <c r="E41" s="448"/>
      <c r="F41" s="408"/>
      <c r="G41" s="408"/>
      <c r="H41" s="409"/>
      <c r="T41" s="449"/>
    </row>
    <row r="42" spans="1:20" ht="14" x14ac:dyDescent="0.25">
      <c r="M42" s="412" t="s">
        <v>199</v>
      </c>
      <c r="N42" s="413"/>
      <c r="O42" s="413"/>
      <c r="P42" s="413"/>
      <c r="Q42" s="413"/>
      <c r="R42" s="413"/>
      <c r="S42" s="413"/>
      <c r="T42" s="414"/>
    </row>
    <row r="43" spans="1:20" ht="14" x14ac:dyDescent="0.25">
      <c r="A43" s="480" t="s">
        <v>392</v>
      </c>
      <c r="B43" s="481"/>
      <c r="C43" s="481"/>
      <c r="D43" s="481"/>
      <c r="E43" s="481"/>
      <c r="F43" s="481"/>
      <c r="G43" s="481"/>
      <c r="H43" s="482"/>
      <c r="M43" s="415" t="s">
        <v>200</v>
      </c>
      <c r="N43" s="408"/>
      <c r="O43" s="408"/>
      <c r="P43" s="408"/>
      <c r="Q43" s="408"/>
      <c r="R43" s="408"/>
      <c r="S43" s="408"/>
      <c r="T43" s="409"/>
    </row>
    <row r="44" spans="1:20" ht="13.5" customHeight="1" x14ac:dyDescent="0.25">
      <c r="A44" s="483" t="s">
        <v>393</v>
      </c>
      <c r="B44" s="484"/>
      <c r="C44" s="484"/>
      <c r="D44" s="484"/>
      <c r="E44" s="484"/>
      <c r="F44" s="484"/>
      <c r="G44" s="484"/>
      <c r="H44" s="485"/>
      <c r="M44" s="387" t="s">
        <v>64</v>
      </c>
      <c r="N44" s="387" t="s">
        <v>65</v>
      </c>
      <c r="O44" s="450" t="s">
        <v>90</v>
      </c>
      <c r="P44" s="387" t="s">
        <v>66</v>
      </c>
      <c r="Q44" s="387" t="s">
        <v>95</v>
      </c>
      <c r="R44" s="387" t="s">
        <v>95</v>
      </c>
      <c r="S44" s="387" t="s">
        <v>95</v>
      </c>
      <c r="T44" s="387" t="s">
        <v>96</v>
      </c>
    </row>
    <row r="45" spans="1:20" x14ac:dyDescent="0.25">
      <c r="B45" s="386"/>
      <c r="C45" s="386"/>
      <c r="D45" s="386"/>
      <c r="E45" s="386"/>
      <c r="F45" s="386"/>
      <c r="G45" s="386"/>
      <c r="H45" s="405"/>
      <c r="M45" s="391"/>
      <c r="N45" s="391"/>
      <c r="O45" s="451"/>
      <c r="P45" s="391"/>
      <c r="Q45" s="452">
        <v>150</v>
      </c>
      <c r="R45" s="452">
        <v>500</v>
      </c>
      <c r="S45" s="452">
        <v>2500</v>
      </c>
      <c r="T45" s="453">
        <f>E34</f>
        <v>3000</v>
      </c>
    </row>
    <row r="46" spans="1:20" ht="14" x14ac:dyDescent="0.25">
      <c r="A46" s="416" t="s">
        <v>180</v>
      </c>
      <c r="B46" s="386"/>
      <c r="C46" s="386"/>
      <c r="D46" s="386"/>
      <c r="E46" s="386"/>
      <c r="F46" s="386"/>
      <c r="G46" s="386"/>
      <c r="H46" s="405"/>
      <c r="M46" s="421" t="s">
        <v>75</v>
      </c>
      <c r="N46" s="391" t="s">
        <v>68</v>
      </c>
      <c r="O46" s="454" t="s">
        <v>91</v>
      </c>
      <c r="P46" s="391" t="s">
        <v>67</v>
      </c>
      <c r="Q46" s="454">
        <v>1.47</v>
      </c>
      <c r="R46" s="454">
        <v>1.36</v>
      </c>
      <c r="S46" s="454">
        <v>1.28</v>
      </c>
      <c r="T46" s="455">
        <f t="shared" ref="T46:T63" si="3">IF(S46=Q46,Q46,IF($T$45=$R$45,R46,(Q46-($T$45-$Q$45)*(S46-Q46)*($S$45-$R$45)/(($T$45-$R$45)*($S$45-$Q$45)*(S46-R46))*R46)/(1-($T$45-$Q$45)*(S46-Q46)*($S$45-$R$45)/(($T$45-$R$45)*($S$45-$Q$45)*(S46-R46)))))</f>
        <v>1.2756606851549754</v>
      </c>
    </row>
    <row r="47" spans="1:20" x14ac:dyDescent="0.25">
      <c r="A47" s="418" t="s">
        <v>231</v>
      </c>
      <c r="B47" s="419" t="s">
        <v>250</v>
      </c>
      <c r="C47" s="397"/>
      <c r="D47" s="380"/>
      <c r="E47" s="380"/>
      <c r="F47" s="380"/>
      <c r="G47" s="384"/>
      <c r="H47" s="420"/>
      <c r="M47" s="456" t="s">
        <v>76</v>
      </c>
      <c r="N47" s="391" t="s">
        <v>68</v>
      </c>
      <c r="O47" s="454" t="s">
        <v>91</v>
      </c>
      <c r="P47" s="391" t="s">
        <v>93</v>
      </c>
      <c r="Q47" s="454">
        <v>1.34</v>
      </c>
      <c r="R47" s="454">
        <v>1.26</v>
      </c>
      <c r="S47" s="454">
        <v>1.19</v>
      </c>
      <c r="T47" s="455">
        <f t="shared" si="3"/>
        <v>1.1858591549295774</v>
      </c>
    </row>
    <row r="48" spans="1:20" x14ac:dyDescent="0.25">
      <c r="A48" s="424"/>
      <c r="B48" s="419" t="s">
        <v>249</v>
      </c>
      <c r="C48" s="419"/>
      <c r="D48" s="419"/>
      <c r="E48" s="419"/>
      <c r="F48" s="419"/>
      <c r="G48" s="419"/>
      <c r="H48" s="425"/>
      <c r="M48" s="421" t="s">
        <v>77</v>
      </c>
      <c r="N48" s="391" t="s">
        <v>68</v>
      </c>
      <c r="O48" s="454" t="s">
        <v>91</v>
      </c>
      <c r="P48" s="391" t="s">
        <v>69</v>
      </c>
      <c r="Q48" s="454">
        <v>1.33</v>
      </c>
      <c r="R48" s="454">
        <v>1.23</v>
      </c>
      <c r="S48" s="454">
        <v>1.1599999999999999</v>
      </c>
      <c r="T48" s="455">
        <f t="shared" si="3"/>
        <v>1.1562662483191393</v>
      </c>
    </row>
    <row r="49" spans="1:20" x14ac:dyDescent="0.25">
      <c r="A49" s="424"/>
      <c r="B49" s="457" t="s">
        <v>381</v>
      </c>
      <c r="C49" s="419"/>
      <c r="D49" s="419"/>
      <c r="E49" s="419"/>
      <c r="F49" s="419"/>
      <c r="G49" s="419"/>
      <c r="H49" s="425"/>
      <c r="M49" s="421" t="s">
        <v>78</v>
      </c>
      <c r="N49" s="391" t="s">
        <v>70</v>
      </c>
      <c r="O49" s="454" t="s">
        <v>91</v>
      </c>
      <c r="P49" s="391" t="s">
        <v>67</v>
      </c>
      <c r="Q49" s="454">
        <v>1.24</v>
      </c>
      <c r="R49" s="454">
        <v>1.21</v>
      </c>
      <c r="S49" s="454">
        <v>1.18</v>
      </c>
      <c r="T49" s="455">
        <f t="shared" si="3"/>
        <v>1.1780995475113123</v>
      </c>
    </row>
    <row r="50" spans="1:20" x14ac:dyDescent="0.25">
      <c r="A50" s="424"/>
      <c r="B50" s="419"/>
      <c r="C50" s="419"/>
      <c r="D50" s="419"/>
      <c r="E50" s="419"/>
      <c r="F50" s="419"/>
      <c r="G50" s="419"/>
      <c r="H50" s="425"/>
      <c r="M50" s="456" t="s">
        <v>79</v>
      </c>
      <c r="N50" s="391" t="s">
        <v>70</v>
      </c>
      <c r="O50" s="454" t="s">
        <v>91</v>
      </c>
      <c r="P50" s="391" t="s">
        <v>93</v>
      </c>
      <c r="Q50" s="454">
        <v>1.19</v>
      </c>
      <c r="R50" s="454">
        <v>1.1499999999999999</v>
      </c>
      <c r="S50" s="454">
        <v>1.1299999999999999</v>
      </c>
      <c r="T50" s="455">
        <f t="shared" si="3"/>
        <v>1.1290645879732739</v>
      </c>
    </row>
    <row r="51" spans="1:20" x14ac:dyDescent="0.25">
      <c r="A51" s="458" t="s">
        <v>405</v>
      </c>
      <c r="B51" s="386"/>
      <c r="C51" s="386"/>
      <c r="D51" s="386"/>
      <c r="E51" s="386"/>
      <c r="F51" s="386"/>
      <c r="G51" s="386"/>
      <c r="H51" s="405"/>
      <c r="M51" s="421" t="s">
        <v>80</v>
      </c>
      <c r="N51" s="391" t="s">
        <v>70</v>
      </c>
      <c r="O51" s="454" t="s">
        <v>91</v>
      </c>
      <c r="P51" s="391" t="s">
        <v>69</v>
      </c>
      <c r="Q51" s="454">
        <v>1.1399999999999999</v>
      </c>
      <c r="R51" s="454">
        <v>1.1100000000000001</v>
      </c>
      <c r="S51" s="454">
        <v>1.0900000000000001</v>
      </c>
      <c r="T51" s="455">
        <f t="shared" si="3"/>
        <v>1.0889552238805968</v>
      </c>
    </row>
    <row r="52" spans="1:20" x14ac:dyDescent="0.25">
      <c r="A52" s="458" t="s">
        <v>383</v>
      </c>
      <c r="B52" s="386"/>
      <c r="C52" s="386"/>
      <c r="D52" s="386"/>
      <c r="E52" s="386"/>
      <c r="F52" s="386"/>
      <c r="G52" s="386"/>
      <c r="H52" s="405"/>
      <c r="M52" s="421" t="s">
        <v>81</v>
      </c>
      <c r="N52" s="391" t="s">
        <v>71</v>
      </c>
      <c r="O52" s="454" t="s">
        <v>91</v>
      </c>
      <c r="P52" s="391" t="s">
        <v>67</v>
      </c>
      <c r="Q52" s="454">
        <v>1.1100000000000001</v>
      </c>
      <c r="R52" s="454">
        <v>1.0900000000000001</v>
      </c>
      <c r="S52" s="454">
        <v>1.07</v>
      </c>
      <c r="T52" s="455">
        <f t="shared" si="3"/>
        <v>1.0687330316742081</v>
      </c>
    </row>
    <row r="53" spans="1:20" ht="13" x14ac:dyDescent="0.25">
      <c r="A53" s="458" t="s">
        <v>406</v>
      </c>
      <c r="B53" s="386"/>
      <c r="C53" s="386"/>
      <c r="D53" s="386"/>
      <c r="E53" s="386"/>
      <c r="F53" s="386"/>
      <c r="G53" s="426"/>
      <c r="H53" s="427"/>
      <c r="M53" s="456" t="s">
        <v>82</v>
      </c>
      <c r="N53" s="391" t="s">
        <v>71</v>
      </c>
      <c r="O53" s="454" t="s">
        <v>91</v>
      </c>
      <c r="P53" s="391" t="s">
        <v>93</v>
      </c>
      <c r="Q53" s="454">
        <v>1.0900000000000001</v>
      </c>
      <c r="R53" s="454">
        <v>1.06</v>
      </c>
      <c r="S53" s="454">
        <v>1.04</v>
      </c>
      <c r="T53" s="455">
        <f t="shared" si="3"/>
        <v>1.0389552238805968</v>
      </c>
    </row>
    <row r="54" spans="1:20" x14ac:dyDescent="0.25">
      <c r="A54" s="459" t="s">
        <v>397</v>
      </c>
      <c r="B54" s="429"/>
      <c r="C54" s="429"/>
      <c r="D54" s="429"/>
      <c r="E54" s="430"/>
      <c r="F54" s="430"/>
      <c r="G54" s="430"/>
      <c r="H54" s="431"/>
      <c r="M54" s="421" t="s">
        <v>83</v>
      </c>
      <c r="N54" s="391" t="s">
        <v>71</v>
      </c>
      <c r="O54" s="454" t="s">
        <v>91</v>
      </c>
      <c r="P54" s="391" t="s">
        <v>69</v>
      </c>
      <c r="Q54" s="454">
        <v>1.07</v>
      </c>
      <c r="R54" s="454">
        <v>1.05</v>
      </c>
      <c r="S54" s="454">
        <v>1.04</v>
      </c>
      <c r="T54" s="455">
        <f t="shared" si="3"/>
        <v>1.0395322939866369</v>
      </c>
    </row>
    <row r="55" spans="1:20" x14ac:dyDescent="0.25">
      <c r="A55" s="459" t="s">
        <v>398</v>
      </c>
      <c r="B55" s="429"/>
      <c r="C55" s="429"/>
      <c r="D55" s="429"/>
      <c r="E55" s="430"/>
      <c r="F55" s="430"/>
      <c r="G55" s="430"/>
      <c r="H55" s="431"/>
      <c r="M55" s="456" t="s">
        <v>86</v>
      </c>
      <c r="N55" s="391" t="s">
        <v>88</v>
      </c>
      <c r="O55" s="454" t="s">
        <v>92</v>
      </c>
      <c r="P55" s="391" t="s">
        <v>72</v>
      </c>
      <c r="Q55" s="454">
        <v>0.99</v>
      </c>
      <c r="R55" s="454">
        <v>0.98</v>
      </c>
      <c r="S55" s="454">
        <v>0.97</v>
      </c>
      <c r="T55" s="455">
        <f t="shared" si="3"/>
        <v>0.96936651583710409</v>
      </c>
    </row>
    <row r="56" spans="1:20" x14ac:dyDescent="0.25">
      <c r="A56" s="460" t="s">
        <v>382</v>
      </c>
      <c r="B56" s="433"/>
      <c r="C56" s="433"/>
      <c r="D56" s="433"/>
      <c r="E56" s="433"/>
      <c r="F56" s="433"/>
      <c r="G56" s="433"/>
      <c r="H56" s="434"/>
      <c r="M56" s="456" t="s">
        <v>87</v>
      </c>
      <c r="N56" s="391" t="s">
        <v>73</v>
      </c>
      <c r="O56" s="454" t="s">
        <v>74</v>
      </c>
      <c r="P56" s="391" t="s">
        <v>74</v>
      </c>
      <c r="Q56" s="454">
        <v>1.02</v>
      </c>
      <c r="R56" s="454">
        <v>1.02</v>
      </c>
      <c r="S56" s="454">
        <v>1.02</v>
      </c>
      <c r="T56" s="455">
        <f t="shared" si="3"/>
        <v>1.02</v>
      </c>
    </row>
    <row r="57" spans="1:20" ht="14" x14ac:dyDescent="0.25">
      <c r="A57" s="412" t="s">
        <v>391</v>
      </c>
      <c r="B57" s="413"/>
      <c r="C57" s="413"/>
      <c r="D57" s="413"/>
      <c r="E57" s="413"/>
      <c r="F57" s="413"/>
      <c r="G57" s="413"/>
      <c r="H57" s="414"/>
      <c r="M57" s="456" t="s">
        <v>84</v>
      </c>
      <c r="N57" s="391" t="s">
        <v>89</v>
      </c>
      <c r="O57" s="454" t="s">
        <v>92</v>
      </c>
      <c r="P57" s="391" t="s">
        <v>94</v>
      </c>
      <c r="Q57" s="454">
        <v>0.41</v>
      </c>
      <c r="R57" s="454">
        <v>0.41</v>
      </c>
      <c r="S57" s="454">
        <v>0.41</v>
      </c>
      <c r="T57" s="455">
        <f t="shared" si="3"/>
        <v>0.41</v>
      </c>
    </row>
    <row r="58" spans="1:20" x14ac:dyDescent="0.25">
      <c r="A58" s="192" t="s">
        <v>193</v>
      </c>
      <c r="B58" s="461" t="s">
        <v>384</v>
      </c>
      <c r="C58" s="386"/>
      <c r="D58" s="69"/>
      <c r="E58" s="436" t="s">
        <v>385</v>
      </c>
      <c r="F58" s="462">
        <f>IF(E58="ja",1,0)</f>
        <v>1</v>
      </c>
      <c r="G58" s="378"/>
      <c r="H58" s="405"/>
      <c r="M58" s="456" t="s">
        <v>85</v>
      </c>
      <c r="N58" s="391" t="s">
        <v>89</v>
      </c>
      <c r="O58" s="454" t="s">
        <v>92</v>
      </c>
      <c r="P58" s="391" t="s">
        <v>69</v>
      </c>
      <c r="Q58" s="454">
        <v>0.39</v>
      </c>
      <c r="R58" s="454">
        <v>0.39</v>
      </c>
      <c r="S58" s="454">
        <v>0.39</v>
      </c>
      <c r="T58" s="455">
        <f t="shared" si="3"/>
        <v>0.39</v>
      </c>
    </row>
    <row r="59" spans="1:20" x14ac:dyDescent="0.25">
      <c r="A59" s="440" t="s">
        <v>194</v>
      </c>
      <c r="B59" s="463" t="s">
        <v>387</v>
      </c>
      <c r="C59" s="386"/>
      <c r="D59" s="69"/>
      <c r="E59" s="436" t="s">
        <v>385</v>
      </c>
      <c r="F59" s="462">
        <f>IF(E59="ja",1,0)</f>
        <v>1</v>
      </c>
      <c r="G59" s="378"/>
      <c r="H59" s="405"/>
      <c r="M59" s="421" t="s">
        <v>139</v>
      </c>
      <c r="N59" s="391" t="s">
        <v>144</v>
      </c>
      <c r="O59" s="454" t="s">
        <v>92</v>
      </c>
      <c r="P59" s="391" t="s">
        <v>94</v>
      </c>
      <c r="Q59" s="454">
        <v>0.33</v>
      </c>
      <c r="R59" s="454">
        <v>0.33</v>
      </c>
      <c r="S59" s="454">
        <v>0.33</v>
      </c>
      <c r="T59" s="455">
        <f t="shared" si="3"/>
        <v>0.33</v>
      </c>
    </row>
    <row r="60" spans="1:20" x14ac:dyDescent="0.25">
      <c r="A60" s="440" t="s">
        <v>195</v>
      </c>
      <c r="B60" s="463" t="s">
        <v>388</v>
      </c>
      <c r="C60" s="386"/>
      <c r="D60" s="69"/>
      <c r="E60" s="436" t="s">
        <v>385</v>
      </c>
      <c r="F60" s="462">
        <f>IF(E60="ja",1,0)</f>
        <v>1</v>
      </c>
      <c r="G60" s="378"/>
      <c r="H60" s="405"/>
      <c r="M60" s="456" t="s">
        <v>140</v>
      </c>
      <c r="N60" s="391" t="s">
        <v>144</v>
      </c>
      <c r="O60" s="454" t="s">
        <v>92</v>
      </c>
      <c r="P60" s="391" t="s">
        <v>69</v>
      </c>
      <c r="Q60" s="454">
        <v>0.27</v>
      </c>
      <c r="R60" s="454">
        <v>0.27</v>
      </c>
      <c r="S60" s="454">
        <v>0.27</v>
      </c>
      <c r="T60" s="455">
        <f t="shared" si="3"/>
        <v>0.27</v>
      </c>
    </row>
    <row r="61" spans="1:20" x14ac:dyDescent="0.25">
      <c r="A61" s="440" t="s">
        <v>3</v>
      </c>
      <c r="B61" s="463" t="s">
        <v>407</v>
      </c>
      <c r="C61" s="386"/>
      <c r="D61" s="69"/>
      <c r="E61" s="464">
        <v>100</v>
      </c>
      <c r="F61" s="439"/>
      <c r="G61" s="386"/>
      <c r="H61" s="405"/>
      <c r="M61" s="456" t="s">
        <v>141</v>
      </c>
      <c r="N61" s="391" t="s">
        <v>145</v>
      </c>
      <c r="O61" s="454" t="s">
        <v>92</v>
      </c>
      <c r="P61" s="391" t="s">
        <v>94</v>
      </c>
      <c r="Q61" s="454">
        <v>0.27</v>
      </c>
      <c r="R61" s="454">
        <v>0.27</v>
      </c>
      <c r="S61" s="454">
        <v>0.27</v>
      </c>
      <c r="T61" s="455">
        <f t="shared" si="3"/>
        <v>0.27</v>
      </c>
    </row>
    <row r="62" spans="1:20" x14ac:dyDescent="0.25">
      <c r="A62" s="440" t="s">
        <v>369</v>
      </c>
      <c r="B62" s="406" t="s">
        <v>386</v>
      </c>
      <c r="C62" s="386"/>
      <c r="D62" s="69"/>
      <c r="E62" s="465">
        <f>Kostenvergleich!D43</f>
        <v>7500</v>
      </c>
      <c r="F62" s="439"/>
      <c r="G62" s="378"/>
      <c r="H62" s="405"/>
      <c r="M62" s="456" t="s">
        <v>142</v>
      </c>
      <c r="N62" s="391" t="s">
        <v>145</v>
      </c>
      <c r="O62" s="454" t="s">
        <v>92</v>
      </c>
      <c r="P62" s="391" t="s">
        <v>69</v>
      </c>
      <c r="Q62" s="454">
        <v>0.23</v>
      </c>
      <c r="R62" s="454">
        <v>0.23</v>
      </c>
      <c r="S62" s="454">
        <v>0.23</v>
      </c>
      <c r="T62" s="455">
        <f t="shared" si="3"/>
        <v>0.23</v>
      </c>
    </row>
    <row r="63" spans="1:20" x14ac:dyDescent="0.25">
      <c r="A63" s="440" t="s">
        <v>389</v>
      </c>
      <c r="B63" s="463" t="s">
        <v>394</v>
      </c>
      <c r="C63" s="386"/>
      <c r="D63" s="69"/>
      <c r="E63" s="465">
        <f>E62/E61</f>
        <v>75</v>
      </c>
      <c r="F63" s="439"/>
      <c r="G63" s="378"/>
      <c r="H63" s="405"/>
      <c r="M63" s="456" t="s">
        <v>143</v>
      </c>
      <c r="N63" s="391" t="s">
        <v>146</v>
      </c>
      <c r="O63" s="454" t="s">
        <v>74</v>
      </c>
      <c r="P63" s="391" t="s">
        <v>74</v>
      </c>
      <c r="Q63" s="454">
        <v>1.02</v>
      </c>
      <c r="R63" s="454">
        <v>1.02</v>
      </c>
      <c r="S63" s="454">
        <v>1.02</v>
      </c>
      <c r="T63" s="455">
        <f t="shared" si="3"/>
        <v>1.02</v>
      </c>
    </row>
    <row r="64" spans="1:20" x14ac:dyDescent="0.25">
      <c r="A64" s="192"/>
      <c r="B64" s="378"/>
      <c r="C64" s="386"/>
      <c r="D64" s="69"/>
      <c r="E64" s="386"/>
      <c r="F64" s="386"/>
      <c r="G64" s="378"/>
      <c r="H64" s="405"/>
    </row>
    <row r="65" spans="1:20" ht="14" x14ac:dyDescent="0.25">
      <c r="A65" s="443" t="s">
        <v>390</v>
      </c>
      <c r="B65" s="31" t="s">
        <v>370</v>
      </c>
      <c r="C65" s="31"/>
      <c r="D65" s="31"/>
      <c r="E65" s="444">
        <f>IF(E63&gt;0,(85.56+F58*1.617-F59*4.131+1.161*F60+E61*0.00428-(E63*0.00153+2.071/E63))/100,"")</f>
        <v>0.84492636666666665</v>
      </c>
      <c r="F65" s="386"/>
      <c r="G65" s="386"/>
      <c r="H65" s="405"/>
      <c r="M65" s="412" t="s">
        <v>201</v>
      </c>
      <c r="N65" s="413"/>
      <c r="O65" s="413"/>
      <c r="P65" s="413"/>
      <c r="Q65" s="413"/>
      <c r="R65" s="413"/>
      <c r="S65" s="413"/>
      <c r="T65" s="414"/>
    </row>
    <row r="66" spans="1:20" ht="14" x14ac:dyDescent="0.25">
      <c r="A66" s="407"/>
      <c r="B66" s="447"/>
      <c r="C66" s="448"/>
      <c r="D66" s="448"/>
      <c r="E66" s="448"/>
      <c r="F66" s="408"/>
      <c r="G66" s="408"/>
      <c r="H66" s="409"/>
      <c r="M66" s="415" t="s">
        <v>202</v>
      </c>
      <c r="N66" s="408"/>
      <c r="O66" s="408"/>
      <c r="P66" s="408"/>
      <c r="Q66" s="408"/>
      <c r="R66" s="408"/>
      <c r="S66" s="408"/>
      <c r="T66" s="409"/>
    </row>
    <row r="67" spans="1:20" ht="13.5" customHeight="1" x14ac:dyDescent="0.25">
      <c r="A67" s="466"/>
      <c r="B67" s="467"/>
      <c r="C67" s="468"/>
      <c r="D67" s="468"/>
      <c r="E67" s="468"/>
      <c r="F67" s="411"/>
      <c r="G67" s="411"/>
      <c r="H67" s="411"/>
      <c r="M67" s="387" t="s">
        <v>64</v>
      </c>
      <c r="N67" s="387" t="s">
        <v>65</v>
      </c>
      <c r="O67" s="450" t="s">
        <v>90</v>
      </c>
      <c r="P67" s="387" t="s">
        <v>66</v>
      </c>
      <c r="Q67" s="387" t="s">
        <v>95</v>
      </c>
      <c r="R67" s="387" t="s">
        <v>95</v>
      </c>
      <c r="S67" s="387" t="s">
        <v>95</v>
      </c>
      <c r="T67" s="387" t="s">
        <v>96</v>
      </c>
    </row>
    <row r="68" spans="1:20" ht="14" x14ac:dyDescent="0.25">
      <c r="A68" s="412" t="s">
        <v>183</v>
      </c>
      <c r="B68" s="413"/>
      <c r="C68" s="413"/>
      <c r="D68" s="413"/>
      <c r="E68" s="469"/>
      <c r="F68" s="413"/>
      <c r="G68" s="413"/>
      <c r="H68" s="414"/>
      <c r="M68" s="391"/>
      <c r="N68" s="391"/>
      <c r="O68" s="451"/>
      <c r="P68" s="391"/>
      <c r="Q68" s="452">
        <v>150</v>
      </c>
      <c r="R68" s="452">
        <v>500</v>
      </c>
      <c r="S68" s="452">
        <v>2500</v>
      </c>
      <c r="T68" s="453">
        <f>E34</f>
        <v>3000</v>
      </c>
    </row>
    <row r="69" spans="1:20" ht="13" x14ac:dyDescent="0.25">
      <c r="A69" s="458" t="s">
        <v>178</v>
      </c>
      <c r="B69" s="386"/>
      <c r="C69" s="386"/>
      <c r="D69" s="386"/>
      <c r="E69" s="470" t="s">
        <v>404</v>
      </c>
      <c r="F69" s="471"/>
      <c r="G69" s="471"/>
      <c r="H69" s="472"/>
      <c r="M69" s="421" t="s">
        <v>147</v>
      </c>
      <c r="N69" s="391" t="s">
        <v>68</v>
      </c>
      <c r="O69" s="454" t="s">
        <v>91</v>
      </c>
      <c r="P69" s="391" t="s">
        <v>67</v>
      </c>
      <c r="Q69" s="473">
        <v>2.0499999999999998</v>
      </c>
      <c r="R69" s="473">
        <v>1.64</v>
      </c>
      <c r="S69" s="473">
        <v>1.33</v>
      </c>
      <c r="T69" s="455">
        <f>IF(S69=Q69,Q69,IF($T$68=$R$68,R69,(Q69-($T$68-$Q$68)*(S69-Q69)*($S$68-$R$68)/(($T$68-$R$68)*($S$68-$Q$68)*(S69-R69))*R69)/(1-($T$68-$Q$68)*(S69-Q69)*($S$68-$R$68)/(($T$68-$R$68)*($S$68-$Q$68)*(S69-R69)))))</f>
        <v>1.3128890592487132</v>
      </c>
    </row>
    <row r="70" spans="1:20" ht="13" x14ac:dyDescent="0.25">
      <c r="A70" s="404" t="s">
        <v>359</v>
      </c>
      <c r="B70" s="386"/>
      <c r="C70" s="386"/>
      <c r="D70" s="386"/>
      <c r="E70" s="470" t="s">
        <v>255</v>
      </c>
      <c r="F70" s="471"/>
      <c r="G70" s="471"/>
      <c r="H70" s="472"/>
      <c r="M70" s="456" t="s">
        <v>148</v>
      </c>
      <c r="N70" s="391" t="s">
        <v>68</v>
      </c>
      <c r="O70" s="454" t="s">
        <v>91</v>
      </c>
      <c r="P70" s="391" t="s">
        <v>93</v>
      </c>
      <c r="Q70" s="473">
        <v>1.9</v>
      </c>
      <c r="R70" s="473">
        <v>1.57</v>
      </c>
      <c r="S70" s="473">
        <v>1.31</v>
      </c>
      <c r="T70" s="455">
        <f>IF(S70=Q70,Q70,IF($T$68=$R$68,R70,(Q70-($T$68-$Q$68)*(S70-Q70)*($S$68-$R$68)/(($T$68-$R$68)*($S$68-$Q$68)*(S70-R70))*R70)/(1-($T$68-$Q$68)*(S70-Q70)*($S$68-$R$68)/(($T$68-$R$68)*($S$68-$Q$68)*(S70-R70)))))</f>
        <v>1.295374557341324</v>
      </c>
    </row>
    <row r="71" spans="1:20" ht="13" x14ac:dyDescent="0.25">
      <c r="A71" s="404" t="s">
        <v>179</v>
      </c>
      <c r="B71" s="386"/>
      <c r="C71" s="386"/>
      <c r="D71" s="386"/>
      <c r="E71" s="470" t="s">
        <v>237</v>
      </c>
      <c r="F71" s="471"/>
      <c r="G71" s="471"/>
      <c r="H71" s="472"/>
      <c r="M71" s="421" t="s">
        <v>149</v>
      </c>
      <c r="N71" s="391" t="s">
        <v>68</v>
      </c>
      <c r="O71" s="454" t="s">
        <v>91</v>
      </c>
      <c r="P71" s="391" t="s">
        <v>69</v>
      </c>
      <c r="Q71" s="473">
        <v>1.71</v>
      </c>
      <c r="R71" s="473">
        <v>1.46</v>
      </c>
      <c r="S71" s="473">
        <v>1.26</v>
      </c>
      <c r="T71" s="455">
        <f>IF(S71=Q71,Q71,IF($T$68=$R$68,R71,(Q71-($T$68-$Q$68)*(S71-Q71)*($S$68-$R$68)/(($T$68-$R$68)*($S$68-$Q$68)*(S71-R71))*R71)/(1-($T$68-$Q$68)*(S71-Q71)*($S$68-$R$68)/(($T$68-$R$68)*($S$68-$Q$68)*(S71-R71)))))</f>
        <v>1.2486690647482015</v>
      </c>
    </row>
    <row r="72" spans="1:20" ht="13" x14ac:dyDescent="0.25">
      <c r="A72" s="404" t="s">
        <v>184</v>
      </c>
      <c r="B72" s="386"/>
      <c r="C72" s="386"/>
      <c r="D72" s="386"/>
      <c r="E72" s="470" t="s">
        <v>238</v>
      </c>
      <c r="F72" s="471"/>
      <c r="G72" s="471"/>
      <c r="H72" s="472"/>
      <c r="M72" s="421" t="s">
        <v>150</v>
      </c>
      <c r="N72" s="391" t="s">
        <v>70</v>
      </c>
      <c r="O72" s="454" t="s">
        <v>91</v>
      </c>
      <c r="P72" s="391" t="s">
        <v>67</v>
      </c>
      <c r="Q72" s="473">
        <v>1.3</v>
      </c>
      <c r="R72" s="473">
        <v>1.23</v>
      </c>
      <c r="S72" s="473">
        <v>1.18</v>
      </c>
      <c r="T72" s="455">
        <f>IF(S72=Q72,Q72,IF($T$68=$R$68,R72,(Q72-($T$68-$Q$68)*(S72-Q72)*($S$68-$R$68)/(($T$68-$R$68)*($S$68-$Q$68)*(S72-R72))*R72)/(1-($T$68-$Q$68)*(S72-Q72)*($S$68-$R$68)/(($T$68-$R$68)*($S$68-$Q$68)*(S72-R72)))))</f>
        <v>1.1773094170403586</v>
      </c>
    </row>
    <row r="73" spans="1:20" ht="13" x14ac:dyDescent="0.25">
      <c r="A73" s="404" t="s">
        <v>217</v>
      </c>
      <c r="B73" s="386"/>
      <c r="C73" s="386"/>
      <c r="D73" s="386"/>
      <c r="E73" s="470" t="s">
        <v>239</v>
      </c>
      <c r="F73" s="471"/>
      <c r="G73" s="471"/>
      <c r="H73" s="472"/>
      <c r="M73" s="421"/>
      <c r="N73" s="391"/>
      <c r="O73" s="454"/>
      <c r="P73" s="391"/>
      <c r="Q73" s="473"/>
      <c r="R73" s="473"/>
      <c r="S73" s="473"/>
      <c r="T73" s="455"/>
    </row>
    <row r="74" spans="1:20" ht="12.75" customHeight="1" x14ac:dyDescent="0.25">
      <c r="A74" s="494" t="s">
        <v>399</v>
      </c>
      <c r="B74" s="495"/>
      <c r="C74" s="495"/>
      <c r="D74" s="495"/>
      <c r="E74" s="470" t="s">
        <v>400</v>
      </c>
      <c r="F74" s="471"/>
      <c r="G74" s="471"/>
      <c r="H74" s="472"/>
      <c r="M74" s="421" t="s">
        <v>151</v>
      </c>
      <c r="N74" s="391" t="s">
        <v>70</v>
      </c>
      <c r="O74" s="454" t="s">
        <v>91</v>
      </c>
      <c r="P74" s="391" t="s">
        <v>93</v>
      </c>
      <c r="Q74" s="473">
        <v>1.31</v>
      </c>
      <c r="R74" s="473">
        <v>1.23</v>
      </c>
      <c r="S74" s="473">
        <v>1.17</v>
      </c>
      <c r="T74" s="455">
        <f>IF(S74=Q74,Q74,IF($T$68=$R$68,R74,(Q74-($T$68-$Q$68)*(S74-Q74)*($S$68-$R$68)/(($T$68-$R$68)*($S$68-$Q$68)*(S74-R74))*R74)/(1-($T$68-$Q$68)*(S74-Q74)*($S$68-$R$68)/(($T$68-$R$68)*($S$68-$Q$68)*(S74-R74)))))</f>
        <v>1.1667003367003366</v>
      </c>
    </row>
    <row r="75" spans="1:20" x14ac:dyDescent="0.25">
      <c r="A75" s="496"/>
      <c r="B75" s="497"/>
      <c r="C75" s="497"/>
      <c r="D75" s="497"/>
      <c r="E75" s="408"/>
      <c r="F75" s="408"/>
      <c r="G75" s="408"/>
      <c r="H75" s="409"/>
      <c r="M75" s="421" t="s">
        <v>152</v>
      </c>
      <c r="N75" s="391" t="s">
        <v>70</v>
      </c>
      <c r="O75" s="454" t="s">
        <v>91</v>
      </c>
      <c r="P75" s="391" t="s">
        <v>69</v>
      </c>
      <c r="Q75" s="473">
        <v>1.19</v>
      </c>
      <c r="R75" s="473">
        <v>1.1499999999999999</v>
      </c>
      <c r="S75" s="473">
        <v>1.1200000000000001</v>
      </c>
      <c r="T75" s="455">
        <f>IF(S75=Q75,Q75,IF($T$68=$R$68,R75,(Q75-($T$68-$Q$68)*(S75-Q75)*($S$68-$R$68)/(($T$68-$R$68)*($S$68-$Q$68)*(S75-R75))*R75)/(1-($T$68-$Q$68)*(S75-Q75)*($S$68-$R$68)/(($T$68-$R$68)*($S$68-$Q$68)*(S75-R75)))))</f>
        <v>1.1183501683501682</v>
      </c>
    </row>
    <row r="76" spans="1:20" x14ac:dyDescent="0.25">
      <c r="A76" s="123"/>
      <c r="B76" s="448"/>
      <c r="C76" s="448"/>
      <c r="D76" s="448"/>
      <c r="E76" s="141"/>
      <c r="F76" s="448"/>
      <c r="G76" s="408"/>
      <c r="H76" s="448"/>
      <c r="M76" s="421" t="s">
        <v>75</v>
      </c>
      <c r="N76" s="391" t="s">
        <v>71</v>
      </c>
      <c r="O76" s="454" t="s">
        <v>91</v>
      </c>
      <c r="P76" s="391" t="s">
        <v>67</v>
      </c>
      <c r="Q76" s="473">
        <v>1.24</v>
      </c>
      <c r="R76" s="473">
        <v>1.17</v>
      </c>
      <c r="S76" s="473">
        <v>1.1299999999999999</v>
      </c>
      <c r="T76" s="455">
        <f>IF(S76=Q76,Q76,IF($T$68=$R$68,R76,(Q76-($T$68-$Q$68)*(S76-Q76)*($S$68-$R$68)/(($T$68-$R$68)*($S$68-$Q$68)*(S76-R76))*R76)/(1-($T$68-$Q$68)*(S76-Q76)*($S$68-$R$68)/(($T$68-$R$68)*($S$68-$Q$68)*(S76-R76)))))</f>
        <v>1.1280357142857143</v>
      </c>
    </row>
    <row r="77" spans="1:20" x14ac:dyDescent="0.25">
      <c r="A77" s="173"/>
      <c r="B77" s="69"/>
      <c r="C77" s="69"/>
      <c r="D77" s="69"/>
      <c r="E77" s="6"/>
      <c r="F77" s="69"/>
      <c r="G77" s="386"/>
      <c r="H77" s="194"/>
      <c r="M77" s="456" t="s">
        <v>76</v>
      </c>
      <c r="N77" s="391" t="s">
        <v>71</v>
      </c>
      <c r="O77" s="454" t="s">
        <v>91</v>
      </c>
      <c r="P77" s="391" t="s">
        <v>93</v>
      </c>
      <c r="Q77" s="473">
        <v>1.25</v>
      </c>
      <c r="R77" s="473">
        <v>1.17</v>
      </c>
      <c r="S77" s="473">
        <v>1.1200000000000001</v>
      </c>
      <c r="T77" s="455">
        <f>IF(S77=Q77,Q77,IF($T$68=$R$68,R77,(Q77-($T$68-$Q$68)*(S77-Q77)*($S$68-$R$68)/(($T$68-$R$68)*($S$68-$Q$68)*(S77-R77))*R77)/(1-($T$68-$Q$68)*(S77-Q77)*($S$68-$R$68)/(($T$68-$R$68)*($S$68-$Q$68)*(S77-R77)))))</f>
        <v>1.117456679709335</v>
      </c>
    </row>
    <row r="78" spans="1:20" x14ac:dyDescent="0.25">
      <c r="A78" s="173"/>
      <c r="B78" s="69"/>
      <c r="C78" s="69"/>
      <c r="D78" s="69"/>
      <c r="E78" s="6"/>
      <c r="F78" s="69"/>
      <c r="G78" s="386"/>
      <c r="H78" s="194"/>
      <c r="M78" s="421" t="s">
        <v>77</v>
      </c>
      <c r="N78" s="391" t="s">
        <v>71</v>
      </c>
      <c r="O78" s="454" t="s">
        <v>91</v>
      </c>
      <c r="P78" s="391" t="s">
        <v>69</v>
      </c>
      <c r="Q78" s="473">
        <v>1.1499999999999999</v>
      </c>
      <c r="R78" s="473">
        <v>1.1200000000000001</v>
      </c>
      <c r="S78" s="473">
        <v>1.0900000000000001</v>
      </c>
      <c r="T78" s="455">
        <f>IF(S78=Q78,Q78,IF($T$68=$R$68,R78,(Q78-($T$68-$Q$68)*(S78-Q78)*($S$68-$R$68)/(($T$68-$R$68)*($S$68-$Q$68)*(S78-R78))*R78)/(1-($T$68-$Q$68)*(S78-Q78)*($S$68-$R$68)/(($T$68-$R$68)*($S$68-$Q$68)*(S78-R78)))))</f>
        <v>1.0880995475113124</v>
      </c>
    </row>
    <row r="79" spans="1:20" x14ac:dyDescent="0.25">
      <c r="A79" s="173"/>
      <c r="B79" s="69"/>
      <c r="C79" s="69"/>
      <c r="D79" s="69"/>
      <c r="E79" s="6"/>
      <c r="F79" s="69"/>
      <c r="G79" s="386"/>
      <c r="H79" s="194"/>
      <c r="M79" s="421"/>
      <c r="N79" s="391"/>
      <c r="O79" s="454"/>
      <c r="P79" s="391"/>
      <c r="Q79" s="473"/>
      <c r="R79" s="473"/>
      <c r="S79" s="473"/>
      <c r="T79" s="455"/>
    </row>
    <row r="80" spans="1:20" x14ac:dyDescent="0.25">
      <c r="A80" s="173"/>
      <c r="B80" s="69"/>
      <c r="C80" s="69"/>
      <c r="D80" s="69"/>
      <c r="E80" s="6"/>
      <c r="F80" s="69"/>
      <c r="G80" s="386"/>
      <c r="H80" s="194"/>
      <c r="M80" s="456" t="s">
        <v>153</v>
      </c>
      <c r="N80" s="391" t="s">
        <v>88</v>
      </c>
      <c r="O80" s="454" t="s">
        <v>92</v>
      </c>
      <c r="P80" s="391" t="s">
        <v>72</v>
      </c>
      <c r="Q80" s="473">
        <v>1.1299999999999999</v>
      </c>
      <c r="R80" s="473">
        <v>1.1000000000000001</v>
      </c>
      <c r="S80" s="473">
        <v>1.07</v>
      </c>
      <c r="T80" s="455">
        <f t="shared" ref="T80:T88" si="4">IF(S80=Q80,Q80,IF($T$68=$R$68,R80,(Q80-($T$68-$Q$68)*(S80-Q80)*($S$68-$R$68)/(($T$68-$R$68)*($S$68-$Q$68)*(S80-R80))*R80)/(1-($T$68-$Q$68)*(S80-Q80)*($S$68-$R$68)/(($T$68-$R$68)*($S$68-$Q$68)*(S80-R80)))))</f>
        <v>1.0680995475113124</v>
      </c>
    </row>
    <row r="81" spans="1:23" x14ac:dyDescent="0.25">
      <c r="A81" s="173"/>
      <c r="B81" s="69"/>
      <c r="C81" s="69"/>
      <c r="D81" s="69"/>
      <c r="E81" s="6"/>
      <c r="F81" s="69"/>
      <c r="G81" s="386"/>
      <c r="H81" s="194"/>
      <c r="M81" s="474">
        <v>14</v>
      </c>
      <c r="N81" s="391" t="s">
        <v>73</v>
      </c>
      <c r="O81" s="454" t="s">
        <v>74</v>
      </c>
      <c r="P81" s="391" t="s">
        <v>74</v>
      </c>
      <c r="Q81" s="473">
        <v>1.1399999999999999</v>
      </c>
      <c r="R81" s="473">
        <v>1.1399999999999999</v>
      </c>
      <c r="S81" s="473">
        <v>1.1399999999999999</v>
      </c>
      <c r="T81" s="455">
        <f t="shared" si="4"/>
        <v>1.1399999999999999</v>
      </c>
    </row>
    <row r="82" spans="1:23" x14ac:dyDescent="0.25">
      <c r="A82" s="173"/>
      <c r="B82" s="69"/>
      <c r="C82" s="69"/>
      <c r="D82" s="69"/>
      <c r="E82" s="6"/>
      <c r="F82" s="69"/>
      <c r="G82" s="386"/>
      <c r="H82" s="194"/>
      <c r="M82" s="456" t="s">
        <v>78</v>
      </c>
      <c r="N82" s="391" t="s">
        <v>89</v>
      </c>
      <c r="O82" s="454" t="s">
        <v>92</v>
      </c>
      <c r="P82" s="391" t="s">
        <v>94</v>
      </c>
      <c r="Q82" s="473">
        <v>0.37</v>
      </c>
      <c r="R82" s="473">
        <v>0.37</v>
      </c>
      <c r="S82" s="473">
        <v>0.37</v>
      </c>
      <c r="T82" s="455">
        <f t="shared" si="4"/>
        <v>0.37</v>
      </c>
    </row>
    <row r="83" spans="1:23" x14ac:dyDescent="0.25">
      <c r="A83" s="173"/>
      <c r="B83" s="69"/>
      <c r="C83" s="69"/>
      <c r="D83" s="69"/>
      <c r="E83" s="6"/>
      <c r="F83" s="69"/>
      <c r="G83" s="386"/>
      <c r="H83" s="194"/>
      <c r="M83" s="456" t="s">
        <v>79</v>
      </c>
      <c r="N83" s="391" t="s">
        <v>89</v>
      </c>
      <c r="O83" s="454" t="s">
        <v>92</v>
      </c>
      <c r="P83" s="391" t="s">
        <v>69</v>
      </c>
      <c r="Q83" s="473">
        <v>0.34</v>
      </c>
      <c r="R83" s="473">
        <v>0.34</v>
      </c>
      <c r="S83" s="473">
        <v>0.34</v>
      </c>
      <c r="T83" s="455">
        <f t="shared" si="4"/>
        <v>0.34</v>
      </c>
    </row>
    <row r="84" spans="1:23" x14ac:dyDescent="0.25">
      <c r="A84" s="173"/>
      <c r="B84" s="69"/>
      <c r="C84" s="69"/>
      <c r="D84" s="69"/>
      <c r="E84" s="6"/>
      <c r="F84" s="69"/>
      <c r="G84" s="386"/>
      <c r="H84" s="194"/>
      <c r="M84" s="456" t="s">
        <v>81</v>
      </c>
      <c r="N84" s="391" t="s">
        <v>144</v>
      </c>
      <c r="O84" s="454" t="s">
        <v>92</v>
      </c>
      <c r="P84" s="391" t="s">
        <v>94</v>
      </c>
      <c r="Q84" s="473">
        <v>0.32</v>
      </c>
      <c r="R84" s="473">
        <v>0.32</v>
      </c>
      <c r="S84" s="473">
        <v>0.32</v>
      </c>
      <c r="T84" s="455">
        <f t="shared" si="4"/>
        <v>0.32</v>
      </c>
    </row>
    <row r="85" spans="1:23" x14ac:dyDescent="0.25">
      <c r="A85" s="173"/>
      <c r="B85" s="69"/>
      <c r="C85" s="69"/>
      <c r="D85" s="69"/>
      <c r="E85" s="6"/>
      <c r="F85" s="69"/>
      <c r="G85" s="386"/>
      <c r="H85" s="194"/>
      <c r="M85" s="456" t="s">
        <v>82</v>
      </c>
      <c r="N85" s="391" t="s">
        <v>144</v>
      </c>
      <c r="O85" s="454" t="s">
        <v>92</v>
      </c>
      <c r="P85" s="391" t="s">
        <v>69</v>
      </c>
      <c r="Q85" s="473">
        <v>0.27</v>
      </c>
      <c r="R85" s="473">
        <v>0.27</v>
      </c>
      <c r="S85" s="473">
        <v>0.27</v>
      </c>
      <c r="T85" s="455">
        <f t="shared" si="4"/>
        <v>0.27</v>
      </c>
    </row>
    <row r="86" spans="1:23" x14ac:dyDescent="0.25">
      <c r="A86" s="173"/>
      <c r="B86" s="69"/>
      <c r="C86" s="69"/>
      <c r="D86" s="69"/>
      <c r="E86" s="6"/>
      <c r="F86" s="69"/>
      <c r="G86" s="386"/>
      <c r="H86" s="194"/>
      <c r="M86" s="456" t="s">
        <v>154</v>
      </c>
      <c r="N86" s="391" t="s">
        <v>145</v>
      </c>
      <c r="O86" s="454" t="s">
        <v>92</v>
      </c>
      <c r="P86" s="391" t="s">
        <v>94</v>
      </c>
      <c r="Q86" s="473">
        <v>0.26</v>
      </c>
      <c r="R86" s="473">
        <v>0.26</v>
      </c>
      <c r="S86" s="473">
        <v>0.26</v>
      </c>
      <c r="T86" s="455">
        <f t="shared" si="4"/>
        <v>0.26</v>
      </c>
    </row>
    <row r="87" spans="1:23" x14ac:dyDescent="0.25">
      <c r="A87" s="173"/>
      <c r="B87" s="69"/>
      <c r="C87" s="69"/>
      <c r="D87" s="69"/>
      <c r="E87" s="6"/>
      <c r="F87" s="69"/>
      <c r="G87" s="386"/>
      <c r="H87" s="194"/>
      <c r="M87" s="456" t="s">
        <v>155</v>
      </c>
      <c r="N87" s="391" t="s">
        <v>145</v>
      </c>
      <c r="O87" s="454" t="s">
        <v>92</v>
      </c>
      <c r="P87" s="391" t="s">
        <v>69</v>
      </c>
      <c r="Q87" s="473">
        <v>0.23</v>
      </c>
      <c r="R87" s="473">
        <v>0.23</v>
      </c>
      <c r="S87" s="473">
        <v>0.23</v>
      </c>
      <c r="T87" s="455">
        <f t="shared" si="4"/>
        <v>0.23</v>
      </c>
    </row>
    <row r="88" spans="1:23" x14ac:dyDescent="0.25">
      <c r="A88" s="173"/>
      <c r="B88" s="69"/>
      <c r="C88" s="69"/>
      <c r="D88" s="69"/>
      <c r="E88" s="6"/>
      <c r="F88" s="69"/>
      <c r="G88" s="386"/>
      <c r="H88" s="194"/>
      <c r="M88" s="474">
        <v>15</v>
      </c>
      <c r="N88" s="391" t="s">
        <v>146</v>
      </c>
      <c r="O88" s="454" t="s">
        <v>74</v>
      </c>
      <c r="P88" s="391" t="s">
        <v>74</v>
      </c>
      <c r="Q88" s="473">
        <v>1</v>
      </c>
      <c r="R88" s="473">
        <v>1</v>
      </c>
      <c r="S88" s="473">
        <v>1</v>
      </c>
      <c r="T88" s="455">
        <f t="shared" si="4"/>
        <v>1</v>
      </c>
    </row>
    <row r="89" spans="1:23" x14ac:dyDescent="0.25">
      <c r="A89" s="173"/>
      <c r="B89" s="69"/>
      <c r="C89" s="69"/>
      <c r="D89" s="69"/>
      <c r="E89" s="6"/>
      <c r="F89" s="69"/>
      <c r="G89" s="386"/>
      <c r="H89" s="194"/>
    </row>
    <row r="90" spans="1:23" x14ac:dyDescent="0.25">
      <c r="A90" s="173"/>
      <c r="B90" s="69"/>
      <c r="C90" s="69"/>
      <c r="D90" s="69"/>
      <c r="E90" s="6"/>
      <c r="F90" s="69"/>
      <c r="G90" s="386"/>
      <c r="H90" s="194"/>
    </row>
    <row r="91" spans="1:23" x14ac:dyDescent="0.25">
      <c r="A91" s="173"/>
      <c r="B91" s="69"/>
      <c r="C91" s="69"/>
      <c r="D91" s="69"/>
      <c r="E91" s="6"/>
      <c r="F91" s="69"/>
      <c r="G91" s="386"/>
      <c r="H91" s="194"/>
    </row>
    <row r="92" spans="1:23" x14ac:dyDescent="0.25">
      <c r="A92" s="173"/>
      <c r="B92" s="69"/>
      <c r="C92" s="69"/>
      <c r="D92" s="69"/>
      <c r="E92" s="6"/>
      <c r="F92" s="69"/>
      <c r="G92" s="386"/>
      <c r="H92" s="194"/>
    </row>
    <row r="93" spans="1:23" x14ac:dyDescent="0.25">
      <c r="A93" s="173"/>
      <c r="B93" s="69"/>
      <c r="C93" s="69"/>
      <c r="D93" s="69"/>
      <c r="E93" s="6"/>
      <c r="F93" s="69"/>
      <c r="G93" s="386"/>
      <c r="H93" s="194"/>
    </row>
    <row r="94" spans="1:23" x14ac:dyDescent="0.25">
      <c r="A94" s="173"/>
      <c r="B94" s="69"/>
      <c r="C94" s="69"/>
      <c r="D94" s="69"/>
      <c r="E94" s="6"/>
      <c r="F94" s="69"/>
      <c r="G94" s="386"/>
      <c r="H94" s="194"/>
    </row>
    <row r="95" spans="1:23" x14ac:dyDescent="0.25">
      <c r="A95" s="173"/>
      <c r="B95" s="69"/>
      <c r="C95" s="69"/>
      <c r="D95" s="69"/>
      <c r="E95" s="6"/>
      <c r="F95" s="69"/>
      <c r="G95" s="386"/>
      <c r="H95" s="194"/>
      <c r="M95" s="69"/>
      <c r="N95" s="69"/>
      <c r="O95" s="69"/>
      <c r="P95" s="69"/>
      <c r="Q95" s="69"/>
      <c r="R95" s="69"/>
      <c r="S95" s="69"/>
      <c r="T95" s="69"/>
      <c r="U95" s="69"/>
      <c r="V95" s="69"/>
      <c r="W95" s="69"/>
    </row>
    <row r="96" spans="1:23" x14ac:dyDescent="0.25">
      <c r="A96" s="173"/>
      <c r="B96" s="69"/>
      <c r="C96" s="69"/>
      <c r="D96" s="69"/>
      <c r="E96" s="6"/>
      <c r="F96" s="69"/>
      <c r="G96" s="386"/>
      <c r="H96" s="194"/>
      <c r="M96" s="69"/>
      <c r="N96" s="69"/>
      <c r="O96" s="69"/>
      <c r="P96" s="69"/>
      <c r="Q96" s="69"/>
      <c r="R96" s="69"/>
      <c r="S96" s="69"/>
      <c r="T96" s="69"/>
      <c r="U96" s="69"/>
      <c r="V96" s="69"/>
      <c r="W96" s="69"/>
    </row>
    <row r="97" spans="1:25" x14ac:dyDescent="0.25">
      <c r="A97" s="173"/>
      <c r="B97" s="6"/>
      <c r="C97" s="6"/>
      <c r="D97" s="4"/>
      <c r="E97" s="4"/>
      <c r="F97" s="69"/>
      <c r="G97" s="386"/>
      <c r="H97" s="194"/>
      <c r="M97" s="69"/>
      <c r="N97" s="69"/>
      <c r="O97" s="69"/>
      <c r="P97" s="69"/>
      <c r="Q97" s="69"/>
      <c r="R97" s="69"/>
      <c r="S97" s="69"/>
      <c r="T97" s="69"/>
      <c r="U97" s="69"/>
      <c r="V97" s="69"/>
      <c r="W97" s="69"/>
      <c r="X97" s="69"/>
      <c r="Y97" s="69"/>
    </row>
    <row r="98" spans="1:25" x14ac:dyDescent="0.25">
      <c r="A98" s="173"/>
      <c r="B98" s="6"/>
      <c r="C98" s="6"/>
      <c r="D98" s="4"/>
      <c r="E98" s="4"/>
      <c r="F98" s="69"/>
      <c r="G98" s="386"/>
      <c r="H98" s="194"/>
      <c r="M98" s="69"/>
      <c r="N98" s="69"/>
      <c r="O98" s="69"/>
      <c r="P98" s="69"/>
      <c r="Q98" s="69"/>
      <c r="R98" s="69"/>
      <c r="S98" s="69"/>
      <c r="T98" s="69"/>
      <c r="U98" s="69"/>
      <c r="V98" s="69"/>
      <c r="W98" s="69"/>
      <c r="X98" s="69"/>
      <c r="Y98" s="69"/>
    </row>
    <row r="99" spans="1:25" x14ac:dyDescent="0.25">
      <c r="A99" s="173"/>
      <c r="B99" s="6"/>
      <c r="C99" s="6"/>
      <c r="D99" s="4"/>
      <c r="E99" s="4"/>
      <c r="F99" s="69"/>
      <c r="G99" s="386"/>
      <c r="H99" s="194"/>
      <c r="M99" s="69"/>
      <c r="N99" s="69"/>
      <c r="O99" s="69"/>
      <c r="P99" s="69"/>
      <c r="Q99" s="69"/>
      <c r="R99" s="69"/>
      <c r="S99" s="69"/>
      <c r="T99" s="69"/>
      <c r="U99" s="69"/>
      <c r="V99" s="69"/>
      <c r="W99" s="69"/>
      <c r="X99" s="69"/>
      <c r="Y99" s="69"/>
    </row>
    <row r="100" spans="1:25" x14ac:dyDescent="0.25">
      <c r="A100" s="475"/>
      <c r="B100" s="386"/>
      <c r="C100" s="386"/>
      <c r="D100" s="386"/>
      <c r="E100" s="386"/>
      <c r="F100" s="386"/>
      <c r="G100" s="386"/>
      <c r="H100" s="405"/>
      <c r="M100" s="69"/>
      <c r="N100" s="69"/>
      <c r="O100" s="69"/>
      <c r="P100" s="69"/>
      <c r="Q100" s="69"/>
      <c r="R100" s="69"/>
      <c r="S100" s="69"/>
      <c r="T100" s="69"/>
      <c r="U100" s="69"/>
      <c r="V100" s="69"/>
      <c r="W100" s="69"/>
      <c r="X100" s="69"/>
      <c r="Y100" s="69"/>
    </row>
    <row r="101" spans="1:25" x14ac:dyDescent="0.25">
      <c r="A101" s="475"/>
      <c r="B101" s="386"/>
      <c r="C101" s="386"/>
      <c r="D101" s="386"/>
      <c r="E101" s="386"/>
      <c r="F101" s="386"/>
      <c r="G101" s="386"/>
      <c r="H101" s="405"/>
      <c r="M101" s="69"/>
      <c r="N101" s="69"/>
      <c r="O101" s="69"/>
      <c r="P101" s="69"/>
      <c r="Q101" s="69"/>
      <c r="R101" s="69"/>
      <c r="S101" s="69"/>
      <c r="T101" s="69"/>
      <c r="U101" s="69"/>
      <c r="V101" s="69"/>
      <c r="W101" s="69"/>
      <c r="X101" s="69"/>
      <c r="Y101" s="69"/>
    </row>
    <row r="102" spans="1:25" x14ac:dyDescent="0.25">
      <c r="A102" s="475"/>
      <c r="B102" s="386"/>
      <c r="C102" s="386"/>
      <c r="D102" s="386"/>
      <c r="E102" s="386"/>
      <c r="F102" s="386"/>
      <c r="G102" s="386"/>
      <c r="H102" s="405"/>
      <c r="M102" s="69"/>
      <c r="N102" s="69"/>
      <c r="O102" s="69"/>
      <c r="P102" s="69"/>
      <c r="Q102" s="69"/>
      <c r="R102" s="69"/>
      <c r="S102" s="69"/>
      <c r="T102" s="69"/>
      <c r="U102" s="69"/>
      <c r="V102" s="69"/>
      <c r="W102" s="69"/>
      <c r="X102" s="69"/>
      <c r="Y102" s="69"/>
    </row>
    <row r="103" spans="1:25" x14ac:dyDescent="0.25">
      <c r="A103" s="475"/>
      <c r="B103" s="386"/>
      <c r="C103" s="386"/>
      <c r="D103" s="386"/>
      <c r="E103" s="386"/>
      <c r="F103" s="386"/>
      <c r="G103" s="386"/>
      <c r="H103" s="405"/>
      <c r="M103" s="69"/>
      <c r="N103" s="69"/>
      <c r="O103" s="69"/>
      <c r="P103" s="69"/>
      <c r="Q103" s="69"/>
      <c r="R103" s="69"/>
      <c r="S103" s="69"/>
      <c r="T103" s="69"/>
      <c r="U103" s="69"/>
      <c r="V103" s="69"/>
      <c r="W103" s="69"/>
      <c r="X103" s="69"/>
      <c r="Y103" s="69"/>
    </row>
    <row r="104" spans="1:25" x14ac:dyDescent="0.25">
      <c r="A104" s="476"/>
      <c r="B104" s="408"/>
      <c r="C104" s="408"/>
      <c r="D104" s="408"/>
      <c r="E104" s="408"/>
      <c r="F104" s="408"/>
      <c r="G104" s="408"/>
      <c r="H104" s="409"/>
      <c r="M104" s="69"/>
      <c r="N104" s="69"/>
      <c r="O104" s="69"/>
      <c r="P104" s="69"/>
      <c r="Q104" s="69"/>
      <c r="R104" s="69"/>
      <c r="S104" s="69"/>
      <c r="T104" s="69"/>
      <c r="U104" s="69"/>
      <c r="V104" s="69"/>
      <c r="W104" s="69"/>
      <c r="X104" s="69"/>
      <c r="Y104" s="69"/>
    </row>
    <row r="105" spans="1:25" x14ac:dyDescent="0.25">
      <c r="I105" s="475"/>
      <c r="M105" s="69"/>
      <c r="N105" s="69"/>
      <c r="O105" s="69"/>
      <c r="P105" s="69"/>
      <c r="Q105" s="69"/>
      <c r="R105" s="69"/>
      <c r="S105" s="69"/>
      <c r="T105" s="69"/>
      <c r="U105" s="69"/>
      <c r="V105" s="69"/>
      <c r="W105" s="69"/>
      <c r="X105" s="69"/>
      <c r="Y105" s="69"/>
    </row>
    <row r="106" spans="1:25" x14ac:dyDescent="0.25">
      <c r="M106" s="69"/>
      <c r="N106" s="69"/>
      <c r="O106" s="69"/>
      <c r="P106" s="69"/>
      <c r="Q106" s="69"/>
      <c r="R106" s="69"/>
      <c r="S106" s="69"/>
      <c r="T106" s="69"/>
      <c r="U106" s="69"/>
      <c r="V106" s="69"/>
      <c r="W106" s="69"/>
      <c r="X106" s="69"/>
      <c r="Y106" s="69"/>
    </row>
    <row r="107" spans="1:25" x14ac:dyDescent="0.25">
      <c r="M107" s="69"/>
      <c r="N107" s="69"/>
      <c r="O107" s="69"/>
      <c r="P107" s="69"/>
      <c r="Q107" s="69"/>
      <c r="R107" s="69"/>
      <c r="S107" s="69"/>
      <c r="T107" s="69"/>
      <c r="U107" s="69"/>
      <c r="V107" s="69"/>
      <c r="W107" s="69"/>
      <c r="X107" s="69"/>
      <c r="Y107" s="69"/>
    </row>
    <row r="108" spans="1:25" x14ac:dyDescent="0.25">
      <c r="M108" s="69"/>
      <c r="N108" s="69"/>
      <c r="O108" s="69"/>
      <c r="P108" s="69"/>
      <c r="Q108" s="69"/>
      <c r="R108" s="69"/>
      <c r="S108" s="69"/>
      <c r="T108" s="69"/>
      <c r="U108" s="69"/>
      <c r="V108" s="69"/>
      <c r="W108" s="69"/>
      <c r="X108" s="69"/>
      <c r="Y108" s="69"/>
    </row>
    <row r="109" spans="1:25" x14ac:dyDescent="0.25">
      <c r="M109" s="69"/>
      <c r="N109" s="69"/>
      <c r="O109" s="69"/>
      <c r="P109" s="69"/>
      <c r="Q109" s="69"/>
      <c r="R109" s="69"/>
      <c r="S109" s="69"/>
      <c r="T109" s="69"/>
      <c r="U109" s="69"/>
      <c r="V109" s="69"/>
      <c r="W109" s="69"/>
      <c r="X109" s="69"/>
      <c r="Y109" s="69"/>
    </row>
    <row r="110" spans="1:25" x14ac:dyDescent="0.25">
      <c r="M110" s="69"/>
      <c r="N110" s="69"/>
      <c r="O110" s="69"/>
      <c r="P110" s="69"/>
      <c r="Q110" s="69"/>
      <c r="R110" s="69"/>
      <c r="S110" s="69"/>
      <c r="T110" s="69"/>
      <c r="U110" s="69"/>
      <c r="V110" s="69"/>
      <c r="W110" s="69"/>
      <c r="X110" s="69"/>
      <c r="Y110" s="69"/>
    </row>
    <row r="111" spans="1:25" x14ac:dyDescent="0.25">
      <c r="M111" s="69"/>
      <c r="N111" s="69"/>
      <c r="O111" s="69"/>
      <c r="P111" s="69"/>
      <c r="Q111" s="69"/>
      <c r="R111" s="69"/>
      <c r="S111" s="69"/>
      <c r="T111" s="69"/>
      <c r="U111" s="69"/>
      <c r="V111" s="69"/>
      <c r="W111" s="69"/>
      <c r="X111" s="69"/>
      <c r="Y111" s="69"/>
    </row>
    <row r="112" spans="1:25" x14ac:dyDescent="0.25">
      <c r="M112" s="69"/>
      <c r="N112" s="69"/>
      <c r="O112" s="69"/>
      <c r="P112" s="69"/>
      <c r="Q112" s="69"/>
      <c r="R112" s="69"/>
      <c r="S112" s="69"/>
      <c r="T112" s="69"/>
      <c r="U112" s="69"/>
      <c r="V112" s="69"/>
      <c r="W112" s="69"/>
      <c r="X112" s="69"/>
      <c r="Y112" s="69"/>
    </row>
    <row r="113" spans="1:25" x14ac:dyDescent="0.25">
      <c r="M113" s="69"/>
      <c r="N113" s="69"/>
      <c r="O113" s="69"/>
      <c r="P113" s="69"/>
      <c r="Q113" s="69"/>
      <c r="R113" s="69"/>
      <c r="S113" s="69"/>
      <c r="T113" s="69"/>
      <c r="U113" s="69"/>
      <c r="V113" s="69"/>
      <c r="W113" s="69"/>
      <c r="X113" s="69"/>
      <c r="Y113" s="69"/>
    </row>
    <row r="114" spans="1:25" x14ac:dyDescent="0.25">
      <c r="M114" s="69"/>
      <c r="N114" s="69"/>
      <c r="O114" s="69"/>
      <c r="P114" s="69"/>
      <c r="Q114" s="69"/>
      <c r="R114" s="69"/>
      <c r="S114" s="69"/>
      <c r="T114" s="69"/>
      <c r="U114" s="69"/>
      <c r="V114" s="69"/>
      <c r="W114" s="69"/>
      <c r="X114" s="69"/>
      <c r="Y114" s="69"/>
    </row>
    <row r="115" spans="1:25" x14ac:dyDescent="0.25">
      <c r="M115" s="69"/>
      <c r="N115" s="69"/>
      <c r="O115" s="69"/>
      <c r="P115" s="69"/>
      <c r="Q115" s="69"/>
      <c r="R115" s="69"/>
      <c r="S115" s="69"/>
      <c r="T115" s="69"/>
      <c r="U115" s="69"/>
      <c r="V115" s="69"/>
      <c r="W115" s="69"/>
      <c r="X115" s="69"/>
      <c r="Y115" s="69"/>
    </row>
    <row r="116" spans="1:25" x14ac:dyDescent="0.25">
      <c r="M116" s="69"/>
      <c r="N116" s="69"/>
      <c r="O116" s="69"/>
      <c r="P116" s="69"/>
      <c r="Q116" s="69"/>
      <c r="R116" s="69"/>
      <c r="S116" s="69"/>
      <c r="T116" s="69"/>
      <c r="U116" s="69"/>
      <c r="V116" s="69"/>
      <c r="W116" s="69"/>
      <c r="X116" s="69"/>
      <c r="Y116" s="69"/>
    </row>
    <row r="117" spans="1:25" x14ac:dyDescent="0.25">
      <c r="M117" s="69"/>
      <c r="N117" s="69"/>
      <c r="O117" s="69"/>
      <c r="P117" s="69"/>
      <c r="Q117" s="69"/>
      <c r="R117" s="69"/>
      <c r="S117" s="69"/>
      <c r="T117" s="69"/>
      <c r="U117" s="69"/>
      <c r="V117" s="69"/>
      <c r="W117" s="69"/>
      <c r="X117" s="69"/>
      <c r="Y117" s="69"/>
    </row>
    <row r="118" spans="1:25" x14ac:dyDescent="0.25">
      <c r="M118" s="69"/>
      <c r="N118" s="69"/>
      <c r="O118" s="69"/>
      <c r="P118" s="69"/>
      <c r="Q118" s="69"/>
      <c r="R118" s="69"/>
      <c r="S118" s="69"/>
      <c r="T118" s="69"/>
      <c r="U118" s="69"/>
      <c r="V118" s="69"/>
      <c r="W118" s="69"/>
      <c r="X118" s="69"/>
      <c r="Y118" s="69"/>
    </row>
    <row r="119" spans="1:25" x14ac:dyDescent="0.25">
      <c r="X119" s="69"/>
      <c r="Y119" s="69"/>
    </row>
    <row r="120" spans="1:25" x14ac:dyDescent="0.25">
      <c r="X120" s="69"/>
      <c r="Y120" s="69"/>
    </row>
    <row r="125" spans="1:25" s="69" customFormat="1" x14ac:dyDescent="0.25">
      <c r="A125" s="406"/>
      <c r="B125" s="406"/>
      <c r="C125" s="406"/>
      <c r="D125" s="406"/>
      <c r="E125" s="406"/>
      <c r="F125" s="406"/>
      <c r="G125" s="406"/>
      <c r="H125" s="406"/>
      <c r="M125" s="406"/>
      <c r="N125" s="406"/>
      <c r="O125" s="406"/>
      <c r="P125" s="406"/>
      <c r="Q125" s="406"/>
      <c r="R125" s="406"/>
      <c r="S125" s="406"/>
      <c r="T125" s="406"/>
      <c r="U125" s="406"/>
      <c r="V125" s="406"/>
      <c r="W125" s="406"/>
      <c r="X125" s="406"/>
      <c r="Y125" s="406"/>
    </row>
    <row r="126" spans="1:25" s="69" customFormat="1" x14ac:dyDescent="0.25">
      <c r="A126" s="406"/>
      <c r="B126" s="406"/>
      <c r="C126" s="406"/>
      <c r="D126" s="406"/>
      <c r="E126" s="406"/>
      <c r="F126" s="406"/>
      <c r="G126" s="406"/>
      <c r="H126" s="406"/>
      <c r="M126" s="406"/>
      <c r="N126" s="406"/>
      <c r="O126" s="406"/>
      <c r="P126" s="406"/>
      <c r="Q126" s="406"/>
      <c r="R126" s="406"/>
      <c r="S126" s="406"/>
      <c r="T126" s="406"/>
      <c r="U126" s="406"/>
      <c r="V126" s="406"/>
      <c r="W126" s="406"/>
      <c r="X126" s="406"/>
      <c r="Y126" s="406"/>
    </row>
    <row r="127" spans="1:25" s="69" customFormat="1" x14ac:dyDescent="0.25">
      <c r="A127" s="406"/>
      <c r="B127" s="406"/>
      <c r="C127" s="406"/>
      <c r="D127" s="406"/>
      <c r="E127" s="406"/>
      <c r="F127" s="406"/>
      <c r="G127" s="406"/>
      <c r="H127" s="406"/>
      <c r="M127" s="406"/>
      <c r="N127" s="406"/>
      <c r="O127" s="406"/>
      <c r="P127" s="406"/>
      <c r="Q127" s="406"/>
      <c r="R127" s="406"/>
      <c r="S127" s="406"/>
      <c r="T127" s="406"/>
      <c r="U127" s="406"/>
      <c r="V127" s="406"/>
      <c r="W127" s="406"/>
      <c r="X127" s="406"/>
      <c r="Y127" s="406"/>
    </row>
    <row r="128" spans="1:25" s="69" customFormat="1" x14ac:dyDescent="0.25">
      <c r="A128" s="406"/>
      <c r="B128" s="406"/>
      <c r="C128" s="406"/>
      <c r="D128" s="406"/>
      <c r="E128" s="406"/>
      <c r="F128" s="406"/>
      <c r="G128" s="406"/>
      <c r="H128" s="406"/>
      <c r="M128" s="406"/>
      <c r="N128" s="406"/>
      <c r="O128" s="406"/>
      <c r="P128" s="406"/>
      <c r="Q128" s="406"/>
      <c r="R128" s="406"/>
      <c r="S128" s="406"/>
      <c r="T128" s="406"/>
      <c r="U128" s="406"/>
      <c r="V128" s="406"/>
      <c r="W128" s="406"/>
      <c r="X128" s="406"/>
      <c r="Y128" s="406"/>
    </row>
    <row r="129" spans="1:25" s="69" customFormat="1" x14ac:dyDescent="0.25">
      <c r="A129" s="406"/>
      <c r="B129" s="406"/>
      <c r="C129" s="406"/>
      <c r="D129" s="406"/>
      <c r="E129" s="406"/>
      <c r="F129" s="406"/>
      <c r="G129" s="406"/>
      <c r="H129" s="406"/>
      <c r="M129" s="406"/>
      <c r="N129" s="406"/>
      <c r="O129" s="406"/>
      <c r="P129" s="406"/>
      <c r="Q129" s="406"/>
      <c r="R129" s="406"/>
      <c r="S129" s="406"/>
      <c r="T129" s="406"/>
      <c r="U129" s="406"/>
      <c r="V129" s="406"/>
      <c r="W129" s="406"/>
      <c r="X129" s="406"/>
      <c r="Y129" s="406"/>
    </row>
    <row r="130" spans="1:25" s="69" customFormat="1" x14ac:dyDescent="0.25">
      <c r="A130" s="406"/>
      <c r="B130" s="406"/>
      <c r="C130" s="406"/>
      <c r="D130" s="406"/>
      <c r="E130" s="406"/>
      <c r="F130" s="406"/>
      <c r="G130" s="406"/>
      <c r="H130" s="406"/>
      <c r="M130" s="406"/>
      <c r="N130" s="406"/>
      <c r="O130" s="406"/>
      <c r="P130" s="406"/>
      <c r="Q130" s="406"/>
      <c r="R130" s="406"/>
      <c r="S130" s="406"/>
      <c r="T130" s="406"/>
      <c r="U130" s="406"/>
      <c r="V130" s="406"/>
      <c r="W130" s="406"/>
      <c r="X130" s="406"/>
      <c r="Y130" s="406"/>
    </row>
    <row r="131" spans="1:25" s="69" customFormat="1" x14ac:dyDescent="0.25">
      <c r="A131" s="406"/>
      <c r="B131" s="406"/>
      <c r="C131" s="406"/>
      <c r="D131" s="406"/>
      <c r="E131" s="406"/>
      <c r="F131" s="406"/>
      <c r="G131" s="406"/>
      <c r="H131" s="406"/>
      <c r="M131" s="406"/>
      <c r="N131" s="406"/>
      <c r="O131" s="406"/>
      <c r="P131" s="406"/>
      <c r="Q131" s="406"/>
      <c r="R131" s="406"/>
      <c r="S131" s="406"/>
      <c r="T131" s="406"/>
      <c r="U131" s="406"/>
      <c r="V131" s="406"/>
      <c r="W131" s="406"/>
      <c r="X131" s="406"/>
      <c r="Y131" s="406"/>
    </row>
    <row r="132" spans="1:25" s="69" customFormat="1" x14ac:dyDescent="0.25">
      <c r="A132" s="406"/>
      <c r="B132" s="406"/>
      <c r="C132" s="406"/>
      <c r="D132" s="406"/>
      <c r="E132" s="406"/>
      <c r="F132" s="406"/>
      <c r="G132" s="406"/>
      <c r="H132" s="406"/>
      <c r="M132" s="406"/>
      <c r="N132" s="406"/>
      <c r="O132" s="406"/>
      <c r="P132" s="406"/>
      <c r="Q132" s="406"/>
      <c r="R132" s="406"/>
      <c r="S132" s="406"/>
      <c r="T132" s="406"/>
      <c r="U132" s="406"/>
      <c r="V132" s="406"/>
      <c r="W132" s="406"/>
      <c r="X132" s="406"/>
      <c r="Y132" s="406"/>
    </row>
    <row r="133" spans="1:25" s="69" customFormat="1" x14ac:dyDescent="0.25">
      <c r="A133" s="406"/>
      <c r="B133" s="406"/>
      <c r="C133" s="406"/>
      <c r="D133" s="406"/>
      <c r="E133" s="406"/>
      <c r="F133" s="406"/>
      <c r="G133" s="406"/>
      <c r="H133" s="406"/>
      <c r="M133" s="406"/>
      <c r="N133" s="406"/>
      <c r="O133" s="406"/>
      <c r="P133" s="406"/>
      <c r="Q133" s="406"/>
      <c r="R133" s="406"/>
      <c r="S133" s="406"/>
      <c r="T133" s="406"/>
      <c r="U133" s="406"/>
      <c r="V133" s="406"/>
      <c r="W133" s="406"/>
      <c r="X133" s="406"/>
      <c r="Y133" s="406"/>
    </row>
    <row r="134" spans="1:25" s="69" customFormat="1" x14ac:dyDescent="0.25">
      <c r="A134" s="406"/>
      <c r="B134" s="406"/>
      <c r="C134" s="406"/>
      <c r="D134" s="406"/>
      <c r="E134" s="406"/>
      <c r="F134" s="406"/>
      <c r="G134" s="406"/>
      <c r="H134" s="406"/>
      <c r="M134" s="406"/>
      <c r="N134" s="406"/>
      <c r="O134" s="406"/>
      <c r="P134" s="406"/>
      <c r="Q134" s="406"/>
      <c r="R134" s="406"/>
      <c r="S134" s="406"/>
      <c r="T134" s="406"/>
      <c r="U134" s="406"/>
      <c r="V134" s="406"/>
      <c r="W134" s="406"/>
      <c r="X134" s="406"/>
      <c r="Y134" s="406"/>
    </row>
    <row r="135" spans="1:25" s="69" customFormat="1" x14ac:dyDescent="0.25">
      <c r="A135" s="406"/>
      <c r="B135" s="406"/>
      <c r="C135" s="406"/>
      <c r="D135" s="406"/>
      <c r="E135" s="406"/>
      <c r="F135" s="406"/>
      <c r="G135" s="406"/>
      <c r="H135" s="406"/>
      <c r="M135" s="406"/>
      <c r="N135" s="406"/>
      <c r="O135" s="406"/>
      <c r="P135" s="406"/>
      <c r="Q135" s="406"/>
      <c r="R135" s="406"/>
      <c r="S135" s="406"/>
      <c r="T135" s="406"/>
      <c r="U135" s="406"/>
      <c r="V135" s="406"/>
      <c r="W135" s="406"/>
      <c r="X135" s="406"/>
      <c r="Y135" s="406"/>
    </row>
    <row r="136" spans="1:25" s="69" customFormat="1" x14ac:dyDescent="0.25">
      <c r="A136" s="406"/>
      <c r="B136" s="406"/>
      <c r="C136" s="406"/>
      <c r="D136" s="406"/>
      <c r="E136" s="406"/>
      <c r="F136" s="406"/>
      <c r="G136" s="406"/>
      <c r="H136" s="406"/>
      <c r="M136" s="406"/>
      <c r="N136" s="406"/>
      <c r="O136" s="406"/>
      <c r="P136" s="406"/>
      <c r="Q136" s="406"/>
      <c r="R136" s="406"/>
      <c r="S136" s="406"/>
      <c r="T136" s="406"/>
      <c r="U136" s="406"/>
      <c r="V136" s="406"/>
      <c r="W136" s="406"/>
      <c r="X136" s="406"/>
      <c r="Y136" s="406"/>
    </row>
    <row r="137" spans="1:25" s="69" customFormat="1" x14ac:dyDescent="0.25">
      <c r="A137" s="406"/>
      <c r="B137" s="406"/>
      <c r="C137" s="406"/>
      <c r="D137" s="406"/>
      <c r="E137" s="406"/>
      <c r="F137" s="406"/>
      <c r="G137" s="406"/>
      <c r="H137" s="406"/>
      <c r="M137" s="406"/>
      <c r="N137" s="406"/>
      <c r="O137" s="406"/>
      <c r="P137" s="406"/>
      <c r="Q137" s="406"/>
      <c r="R137" s="406"/>
      <c r="S137" s="406"/>
      <c r="T137" s="406"/>
      <c r="U137" s="406"/>
      <c r="V137" s="406"/>
      <c r="W137" s="406"/>
      <c r="X137" s="406"/>
      <c r="Y137" s="406"/>
    </row>
    <row r="138" spans="1:25" s="69" customFormat="1" x14ac:dyDescent="0.25">
      <c r="A138" s="406"/>
      <c r="B138" s="406"/>
      <c r="C138" s="406"/>
      <c r="D138" s="406"/>
      <c r="E138" s="406"/>
      <c r="F138" s="406"/>
      <c r="G138" s="406"/>
      <c r="H138" s="406"/>
      <c r="M138" s="406"/>
      <c r="N138" s="406"/>
      <c r="O138" s="406"/>
      <c r="P138" s="406"/>
      <c r="Q138" s="406"/>
      <c r="R138" s="406"/>
      <c r="S138" s="406"/>
      <c r="T138" s="406"/>
      <c r="U138" s="406"/>
      <c r="V138" s="406"/>
      <c r="W138" s="406"/>
      <c r="X138" s="406"/>
      <c r="Y138" s="406"/>
    </row>
    <row r="139" spans="1:25" s="69" customFormat="1" x14ac:dyDescent="0.25">
      <c r="A139" s="406"/>
      <c r="B139" s="406"/>
      <c r="C139" s="406"/>
      <c r="D139" s="406"/>
      <c r="E139" s="406"/>
      <c r="F139" s="406"/>
      <c r="G139" s="406"/>
      <c r="H139" s="406"/>
      <c r="M139" s="406"/>
      <c r="N139" s="406"/>
      <c r="O139" s="406"/>
      <c r="P139" s="406"/>
      <c r="Q139" s="406"/>
      <c r="R139" s="406"/>
      <c r="S139" s="406"/>
      <c r="T139" s="406"/>
      <c r="U139" s="406"/>
      <c r="V139" s="406"/>
      <c r="W139" s="406"/>
      <c r="X139" s="406"/>
      <c r="Y139" s="406"/>
    </row>
    <row r="140" spans="1:25" s="69" customFormat="1" x14ac:dyDescent="0.25">
      <c r="A140" s="406"/>
      <c r="B140" s="406"/>
      <c r="C140" s="406"/>
      <c r="D140" s="406"/>
      <c r="E140" s="406"/>
      <c r="F140" s="406"/>
      <c r="G140" s="406"/>
      <c r="H140" s="406"/>
      <c r="M140" s="406"/>
      <c r="N140" s="406"/>
      <c r="O140" s="406"/>
      <c r="P140" s="406"/>
      <c r="Q140" s="406"/>
      <c r="R140" s="406"/>
      <c r="S140" s="406"/>
      <c r="T140" s="406"/>
      <c r="U140" s="406"/>
      <c r="V140" s="406"/>
      <c r="W140" s="406"/>
      <c r="X140" s="406"/>
      <c r="Y140" s="406"/>
    </row>
    <row r="141" spans="1:25" s="69" customFormat="1" x14ac:dyDescent="0.25">
      <c r="A141" s="406"/>
      <c r="B141" s="406"/>
      <c r="C141" s="406"/>
      <c r="D141" s="406"/>
      <c r="E141" s="406"/>
      <c r="F141" s="406"/>
      <c r="G141" s="406"/>
      <c r="H141" s="406"/>
      <c r="M141" s="406"/>
      <c r="N141" s="406"/>
      <c r="O141" s="406"/>
      <c r="P141" s="406"/>
      <c r="Q141" s="406"/>
      <c r="R141" s="406"/>
      <c r="S141" s="406"/>
      <c r="T141" s="406"/>
      <c r="U141" s="406"/>
      <c r="V141" s="406"/>
      <c r="W141" s="406"/>
      <c r="X141" s="406"/>
      <c r="Y141" s="406"/>
    </row>
    <row r="142" spans="1:25" s="69" customFormat="1" x14ac:dyDescent="0.25">
      <c r="A142" s="406"/>
      <c r="B142" s="406"/>
      <c r="C142" s="406"/>
      <c r="D142" s="406"/>
      <c r="E142" s="406"/>
      <c r="F142" s="406"/>
      <c r="G142" s="406"/>
      <c r="H142" s="406"/>
      <c r="M142" s="406"/>
      <c r="N142" s="406"/>
      <c r="O142" s="406"/>
      <c r="P142" s="406"/>
      <c r="Q142" s="406"/>
      <c r="R142" s="406"/>
      <c r="S142" s="406"/>
      <c r="T142" s="406"/>
      <c r="U142" s="406"/>
      <c r="V142" s="406"/>
      <c r="W142" s="406"/>
      <c r="X142" s="406"/>
      <c r="Y142" s="406"/>
    </row>
    <row r="143" spans="1:25" s="69" customFormat="1" x14ac:dyDescent="0.25">
      <c r="A143" s="406"/>
      <c r="B143" s="406"/>
      <c r="C143" s="406"/>
      <c r="D143" s="406"/>
      <c r="E143" s="406"/>
      <c r="F143" s="406"/>
      <c r="G143" s="406"/>
      <c r="H143" s="406"/>
      <c r="M143" s="406"/>
      <c r="N143" s="406"/>
      <c r="O143" s="406"/>
      <c r="P143" s="406"/>
      <c r="Q143" s="406"/>
      <c r="R143" s="406"/>
      <c r="S143" s="406"/>
      <c r="T143" s="406"/>
      <c r="U143" s="406"/>
      <c r="V143" s="406"/>
      <c r="W143" s="406"/>
      <c r="X143" s="406"/>
      <c r="Y143" s="406"/>
    </row>
    <row r="144" spans="1:25" s="69" customFormat="1" x14ac:dyDescent="0.25">
      <c r="A144" s="406"/>
      <c r="B144" s="406"/>
      <c r="C144" s="406"/>
      <c r="D144" s="406"/>
      <c r="E144" s="406"/>
      <c r="F144" s="406"/>
      <c r="G144" s="406"/>
      <c r="H144" s="406"/>
      <c r="M144" s="406"/>
      <c r="N144" s="406"/>
      <c r="O144" s="406"/>
      <c r="P144" s="406"/>
      <c r="Q144" s="406"/>
      <c r="R144" s="406"/>
      <c r="S144" s="406"/>
      <c r="T144" s="406"/>
      <c r="U144" s="406"/>
      <c r="V144" s="406"/>
      <c r="W144" s="406"/>
      <c r="X144" s="406"/>
      <c r="Y144" s="406"/>
    </row>
    <row r="145" spans="1:25" s="69" customFormat="1" x14ac:dyDescent="0.25">
      <c r="A145" s="406"/>
      <c r="B145" s="406"/>
      <c r="C145" s="406"/>
      <c r="D145" s="406"/>
      <c r="E145" s="406"/>
      <c r="F145" s="406"/>
      <c r="G145" s="406"/>
      <c r="H145" s="406"/>
      <c r="M145" s="406"/>
      <c r="N145" s="406"/>
      <c r="O145" s="406"/>
      <c r="P145" s="406"/>
      <c r="Q145" s="406"/>
      <c r="R145" s="406"/>
      <c r="S145" s="406"/>
      <c r="T145" s="406"/>
      <c r="U145" s="406"/>
      <c r="V145" s="406"/>
      <c r="W145" s="406"/>
      <c r="X145" s="406"/>
      <c r="Y145" s="406"/>
    </row>
    <row r="146" spans="1:25" s="69" customFormat="1" x14ac:dyDescent="0.25">
      <c r="A146" s="406"/>
      <c r="B146" s="406"/>
      <c r="C146" s="406"/>
      <c r="D146" s="406"/>
      <c r="E146" s="406"/>
      <c r="F146" s="406"/>
      <c r="G146" s="406"/>
      <c r="H146" s="406"/>
      <c r="M146" s="406"/>
      <c r="N146" s="406"/>
      <c r="O146" s="406"/>
      <c r="P146" s="406"/>
      <c r="Q146" s="406"/>
      <c r="R146" s="406"/>
      <c r="S146" s="406"/>
      <c r="T146" s="406"/>
      <c r="U146" s="406"/>
      <c r="V146" s="406"/>
      <c r="W146" s="406"/>
      <c r="X146" s="406"/>
      <c r="Y146" s="406"/>
    </row>
    <row r="147" spans="1:25" s="69" customFormat="1" x14ac:dyDescent="0.25">
      <c r="A147" s="406"/>
      <c r="B147" s="406"/>
      <c r="C147" s="406"/>
      <c r="D147" s="406"/>
      <c r="E147" s="406"/>
      <c r="F147" s="406"/>
      <c r="G147" s="406"/>
      <c r="H147" s="406"/>
      <c r="M147" s="406"/>
      <c r="N147" s="406"/>
      <c r="O147" s="406"/>
      <c r="P147" s="406"/>
      <c r="Q147" s="406"/>
      <c r="R147" s="406"/>
      <c r="S147" s="406"/>
      <c r="T147" s="406"/>
      <c r="U147" s="406"/>
      <c r="V147" s="406"/>
      <c r="W147" s="406"/>
      <c r="X147" s="406"/>
      <c r="Y147" s="406"/>
    </row>
    <row r="148" spans="1:25" s="69" customFormat="1" x14ac:dyDescent="0.25">
      <c r="A148" s="406"/>
      <c r="B148" s="406"/>
      <c r="C148" s="406"/>
      <c r="D148" s="406"/>
      <c r="E148" s="406"/>
      <c r="F148" s="406"/>
      <c r="G148" s="406"/>
      <c r="H148" s="406"/>
      <c r="M148" s="406"/>
      <c r="N148" s="406"/>
      <c r="O148" s="406"/>
      <c r="P148" s="406"/>
      <c r="Q148" s="406"/>
      <c r="R148" s="406"/>
      <c r="S148" s="406"/>
      <c r="T148" s="406"/>
      <c r="U148" s="406"/>
      <c r="V148" s="406"/>
      <c r="W148" s="406"/>
      <c r="X148" s="406"/>
      <c r="Y148" s="406"/>
    </row>
  </sheetData>
  <mergeCells count="1">
    <mergeCell ref="A74:D75"/>
  </mergeCells>
  <dataValidations count="5">
    <dataValidation type="whole" errorStyle="warning" allowBlank="1" showInputMessage="1" showErrorMessage="1" errorTitle="Wert überprüfen!" error="Es sind nur Werte zwischen 100 und 10.000 zulässig." prompt="Wert zwischen 100 und 10.000 eingeben!" sqref="E34:E35" xr:uid="{7A32471B-26C3-459E-A8D5-EF86C12154E9}">
      <formula1>100</formula1>
      <formula2>10000</formula2>
    </dataValidation>
    <dataValidation type="list" allowBlank="1" showInputMessage="1" showErrorMessage="1" sqref="E38" xr:uid="{C952C453-16FB-45A4-8AE6-2877087E91DB}">
      <formula1>$M$8:$M$16</formula1>
    </dataValidation>
    <dataValidation type="list" allowBlank="1" showInputMessage="1" showErrorMessage="1" sqref="E39" xr:uid="{CB3201F3-9F68-4956-B641-5632062858CA}">
      <formula1>$N$8:$N$14</formula1>
    </dataValidation>
    <dataValidation type="list" errorStyle="warning" allowBlank="1" errorTitle="Wert überprüfen!" error="Es sind nur Werte zwischen 100 und 10.000 zulässig." prompt="Wert zwischen 100 und 10.000 eingeben!" sqref="E58:E60" xr:uid="{22594F7E-FFC0-4E7C-8E94-0566571E7001}">
      <formula1>"ja,nein"</formula1>
    </dataValidation>
    <dataValidation type="decimal" allowBlank="1" showErrorMessage="1" error="Bitte geben Sie eine Nennleistung im gültigen Wertebereich zwischen 8 kW und 2700 kW ein." sqref="E61" xr:uid="{6A600BCC-B5BA-4F53-8999-3CF46C0BD411}">
      <formula1>8</formula1>
      <formula2>2700</formula2>
    </dataValidation>
  </dataValidations>
  <hyperlinks>
    <hyperlink ref="A4" r:id="rId1" xr:uid="{19110B78-A478-482B-8A3F-57909B9914C4}"/>
    <hyperlink ref="E71" r:id="rId2" display="http://www.gesetze-im-internet.de/heizkostenv/index.html" xr:uid="{B5B65059-5345-4A6F-9565-CBEFFC532C17}"/>
    <hyperlink ref="E69:H69" r:id="rId3" display="Regeln zur Datenaufnahme BMVBS" xr:uid="{26A46DAA-B485-4F86-9861-29EFF8245B6D}"/>
    <hyperlink ref="E69" r:id="rId4" display="Link zum &quot;Info-Portal Energieeinsparung&quot; des BBSR" xr:uid="{87A2573E-58F5-4C57-B185-F50DF6DD5613}"/>
    <hyperlink ref="E72" r:id="rId5" xr:uid="{340592F0-49A9-47B8-9BBB-F69A43CA8389}"/>
    <hyperlink ref="E70" r:id="rId6" xr:uid="{88784DA6-7545-467E-9482-EBF76BA49DBC}"/>
    <hyperlink ref="E73" r:id="rId7" xr:uid="{B7918FF3-5EE7-4508-A815-1175F83F43FC}"/>
    <hyperlink ref="E74" r:id="rId8" display="Link zur pdf im Infoportal des ZVEI" xr:uid="{C6A3B334-F7F6-4E03-991E-A8331D05B462}"/>
  </hyperlinks>
  <pageMargins left="0.70866141732283472" right="0.70866141732283472" top="0.74803149606299213" bottom="0.74803149606299213" header="0.31496062992125984" footer="0.31496062992125984"/>
  <pageSetup paperSize="9" scale="49" orientation="portrait" r:id="rId9"/>
  <headerFooter alignWithMargins="0">
    <oddFooter>&amp;L&amp;F &amp;A&amp;RSeite &amp;P/&amp;N</oddFooter>
  </headerFooter>
  <rowBreaks count="2" manualBreakCount="2">
    <brk id="41" min="12" max="19" man="1"/>
    <brk id="88" min="12" max="19" man="1"/>
  </rowBreaks>
  <colBreaks count="1" manualBreakCount="1">
    <brk id="8" max="1048575" man="1"/>
  </colBreaks>
  <drawing r:id="rId10"/>
  <legacyDrawing r:id="rId1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5872FF-3BE6-4978-9FE7-B748DDC2B4A5}">
  <sheetPr codeName="Tabelle10">
    <tabColor theme="2" tint="-0.249977111117893"/>
    <pageSetUpPr fitToPage="1"/>
  </sheetPr>
  <dimension ref="A1:I29"/>
  <sheetViews>
    <sheetView showGridLines="0" zoomScaleNormal="100" zoomScaleSheetLayoutView="100" workbookViewId="0"/>
  </sheetViews>
  <sheetFormatPr baseColWidth="10" defaultRowHeight="12.5" x14ac:dyDescent="0.25"/>
  <cols>
    <col min="1" max="1" width="19.1796875" customWidth="1"/>
    <col min="2" max="2" width="13" bestFit="1" customWidth="1"/>
    <col min="3" max="5" width="15.7265625" customWidth="1"/>
    <col min="6" max="6" width="27.81640625" customWidth="1"/>
  </cols>
  <sheetData>
    <row r="1" spans="1:9" s="90" customFormat="1" ht="14" x14ac:dyDescent="0.25">
      <c r="A1" s="94" t="s">
        <v>165</v>
      </c>
    </row>
    <row r="2" spans="1:9" s="107" customFormat="1" ht="14" x14ac:dyDescent="0.25">
      <c r="A2" s="104" t="s">
        <v>163</v>
      </c>
      <c r="B2" s="105"/>
      <c r="C2" s="106"/>
    </row>
    <row r="3" spans="1:9" s="107" customFormat="1" ht="14" x14ac:dyDescent="0.25">
      <c r="A3" s="108" t="str">
        <f>Startseite!$A$3</f>
        <v>Version: 04. Januar 2017</v>
      </c>
      <c r="B3" s="105"/>
      <c r="C3" s="106"/>
    </row>
    <row r="4" spans="1:9" s="107" customFormat="1" ht="14" x14ac:dyDescent="0.25">
      <c r="A4" s="91" t="s">
        <v>164</v>
      </c>
      <c r="B4" s="105"/>
      <c r="C4" s="106"/>
    </row>
    <row r="5" spans="1:9" s="2" customFormat="1" x14ac:dyDescent="0.25">
      <c r="A5" s="85"/>
      <c r="B5" s="3"/>
      <c r="C5" s="97"/>
      <c r="E5" s="107"/>
      <c r="F5" s="107"/>
      <c r="I5" s="109"/>
    </row>
    <row r="6" spans="1:9" s="20" customFormat="1" ht="14" x14ac:dyDescent="0.3">
      <c r="A6" s="94" t="s">
        <v>362</v>
      </c>
      <c r="B6" s="80"/>
      <c r="C6" s="22"/>
    </row>
    <row r="7" spans="1:9" s="20" customFormat="1" ht="14" x14ac:dyDescent="0.3">
      <c r="A7" s="94" t="s">
        <v>265</v>
      </c>
      <c r="B7" s="80"/>
      <c r="C7" s="22"/>
    </row>
    <row r="8" spans="1:9" s="20" customFormat="1" ht="13" x14ac:dyDescent="0.3">
      <c r="A8" s="91"/>
      <c r="B8" s="80"/>
      <c r="D8" s="5"/>
    </row>
    <row r="9" spans="1:9" s="212" customFormat="1" ht="13" x14ac:dyDescent="0.3">
      <c r="A9" s="210"/>
      <c r="B9" s="211"/>
      <c r="D9" s="213"/>
    </row>
    <row r="10" spans="1:9" s="212" customFormat="1" ht="13" x14ac:dyDescent="0.3">
      <c r="A10" s="231" t="s">
        <v>266</v>
      </c>
      <c r="B10" s="211"/>
      <c r="D10" s="213"/>
    </row>
    <row r="11" spans="1:9" s="212" customFormat="1" ht="13" x14ac:dyDescent="0.3">
      <c r="A11" s="231" t="s">
        <v>267</v>
      </c>
      <c r="B11" s="211"/>
      <c r="D11" s="213"/>
    </row>
    <row r="12" spans="1:9" s="212" customFormat="1" ht="13" x14ac:dyDescent="0.3">
      <c r="A12" s="231"/>
      <c r="B12" s="211"/>
      <c r="D12" s="213"/>
    </row>
    <row r="13" spans="1:9" ht="52" x14ac:dyDescent="0.25">
      <c r="A13" s="277" t="s">
        <v>268</v>
      </c>
      <c r="B13" s="278" t="s">
        <v>363</v>
      </c>
      <c r="C13" s="279" t="s">
        <v>290</v>
      </c>
      <c r="D13" s="279" t="s">
        <v>330</v>
      </c>
      <c r="E13" s="279" t="s">
        <v>338</v>
      </c>
      <c r="F13" s="280" t="s">
        <v>289</v>
      </c>
    </row>
    <row r="14" spans="1:9" ht="25.5" thickBot="1" x14ac:dyDescent="0.3">
      <c r="A14" s="355"/>
      <c r="B14" s="356"/>
      <c r="C14" s="359" t="str">
        <f>"Werte für Kosten-vergleich Zeile "&amp;ROW(Kostenvergleich!A32)</f>
        <v>Werte für Kosten-vergleich Zeile 32</v>
      </c>
      <c r="D14" s="357"/>
      <c r="E14" s="359" t="str">
        <f>"Werte für Kosten-vergleich Zeile "&amp;ROW(Kostenvergleich!A34)</f>
        <v>Werte für Kosten-vergleich Zeile 34</v>
      </c>
      <c r="F14" s="358"/>
    </row>
    <row r="15" spans="1:9" x14ac:dyDescent="0.25">
      <c r="A15" s="281" t="s">
        <v>269</v>
      </c>
      <c r="B15" s="282" t="s">
        <v>258</v>
      </c>
      <c r="C15" s="283">
        <v>10</v>
      </c>
      <c r="D15" s="283">
        <v>10.6</v>
      </c>
      <c r="E15" s="284">
        <v>1.06</v>
      </c>
      <c r="F15" s="285" t="s">
        <v>256</v>
      </c>
    </row>
    <row r="16" spans="1:9" x14ac:dyDescent="0.25">
      <c r="A16" s="286" t="s">
        <v>270</v>
      </c>
      <c r="B16" s="287" t="s">
        <v>282</v>
      </c>
      <c r="C16" s="288">
        <v>10.9</v>
      </c>
      <c r="D16" s="288">
        <v>11.6</v>
      </c>
      <c r="E16" s="289">
        <v>1.06</v>
      </c>
      <c r="F16" s="290" t="s">
        <v>256</v>
      </c>
    </row>
    <row r="17" spans="1:6" x14ac:dyDescent="0.25">
      <c r="A17" s="291" t="s">
        <v>271</v>
      </c>
      <c r="B17" s="292" t="s">
        <v>283</v>
      </c>
      <c r="C17" s="293">
        <v>10.4</v>
      </c>
      <c r="D17" s="293">
        <v>11.5</v>
      </c>
      <c r="E17" s="294">
        <v>1.1100000000000001</v>
      </c>
      <c r="F17" s="498" t="s">
        <v>285</v>
      </c>
    </row>
    <row r="18" spans="1:6" x14ac:dyDescent="0.25">
      <c r="A18" s="286" t="s">
        <v>272</v>
      </c>
      <c r="B18" s="287" t="s">
        <v>283</v>
      </c>
      <c r="C18" s="288">
        <v>8.9</v>
      </c>
      <c r="D18" s="288">
        <v>9.8000000000000007</v>
      </c>
      <c r="E18" s="289">
        <v>1.1100000000000001</v>
      </c>
      <c r="F18" s="499"/>
    </row>
    <row r="19" spans="1:6" x14ac:dyDescent="0.25">
      <c r="A19" s="291" t="s">
        <v>273</v>
      </c>
      <c r="B19" s="292" t="s">
        <v>283</v>
      </c>
      <c r="C19" s="293">
        <v>4.5</v>
      </c>
      <c r="D19" s="293">
        <v>5</v>
      </c>
      <c r="E19" s="294">
        <v>1.1100000000000001</v>
      </c>
      <c r="F19" s="499"/>
    </row>
    <row r="20" spans="1:6" x14ac:dyDescent="0.25">
      <c r="A20" s="286" t="s">
        <v>257</v>
      </c>
      <c r="B20" s="287" t="s">
        <v>282</v>
      </c>
      <c r="C20" s="288">
        <v>13</v>
      </c>
      <c r="D20" s="288">
        <v>14.2</v>
      </c>
      <c r="E20" s="289">
        <v>1.0900000000000001</v>
      </c>
      <c r="F20" s="500"/>
    </row>
    <row r="21" spans="1:6" x14ac:dyDescent="0.25">
      <c r="A21" s="291" t="s">
        <v>274</v>
      </c>
      <c r="B21" s="292" t="s">
        <v>282</v>
      </c>
      <c r="C21" s="293">
        <v>8.8000000000000007</v>
      </c>
      <c r="D21" s="293">
        <v>9</v>
      </c>
      <c r="E21" s="294">
        <v>1.02</v>
      </c>
      <c r="F21" s="295" t="s">
        <v>256</v>
      </c>
    </row>
    <row r="22" spans="1:6" x14ac:dyDescent="0.25">
      <c r="A22" s="286" t="s">
        <v>275</v>
      </c>
      <c r="B22" s="287" t="s">
        <v>282</v>
      </c>
      <c r="C22" s="288">
        <v>5.5</v>
      </c>
      <c r="D22" s="288">
        <v>5.9</v>
      </c>
      <c r="E22" s="289">
        <v>1.07</v>
      </c>
      <c r="F22" s="290" t="s">
        <v>256</v>
      </c>
    </row>
    <row r="23" spans="1:6" x14ac:dyDescent="0.25">
      <c r="A23" s="291" t="s">
        <v>276</v>
      </c>
      <c r="B23" s="292" t="s">
        <v>282</v>
      </c>
      <c r="C23" s="293">
        <v>8</v>
      </c>
      <c r="D23" s="293">
        <v>8.3000000000000007</v>
      </c>
      <c r="E23" s="294">
        <v>1.04</v>
      </c>
      <c r="F23" s="295" t="s">
        <v>256</v>
      </c>
    </row>
    <row r="24" spans="1:6" x14ac:dyDescent="0.25">
      <c r="A24" s="286" t="s">
        <v>277</v>
      </c>
      <c r="B24" s="287" t="s">
        <v>282</v>
      </c>
      <c r="C24" s="288">
        <v>4.0999999999999996</v>
      </c>
      <c r="D24" s="288">
        <v>4.4000000000000004</v>
      </c>
      <c r="E24" s="289">
        <v>1.08</v>
      </c>
      <c r="F24" s="304" t="s">
        <v>286</v>
      </c>
    </row>
    <row r="25" spans="1:6" x14ac:dyDescent="0.25">
      <c r="A25" s="291" t="s">
        <v>278</v>
      </c>
      <c r="B25" s="292" t="s">
        <v>282</v>
      </c>
      <c r="C25" s="293">
        <v>5</v>
      </c>
      <c r="D25" s="293">
        <v>5.4</v>
      </c>
      <c r="E25" s="294">
        <v>1.08</v>
      </c>
      <c r="F25" s="296" t="s">
        <v>256</v>
      </c>
    </row>
    <row r="26" spans="1:6" x14ac:dyDescent="0.25">
      <c r="A26" s="305" t="s">
        <v>279</v>
      </c>
      <c r="B26" s="305" t="s">
        <v>284</v>
      </c>
      <c r="C26" s="306">
        <v>650</v>
      </c>
      <c r="D26" s="306">
        <v>700</v>
      </c>
      <c r="E26" s="307">
        <v>1.08</v>
      </c>
      <c r="F26" s="303" t="s">
        <v>287</v>
      </c>
    </row>
    <row r="27" spans="1:6" x14ac:dyDescent="0.25">
      <c r="A27" s="291" t="s">
        <v>280</v>
      </c>
      <c r="B27" s="292" t="s">
        <v>8</v>
      </c>
      <c r="C27" s="297" t="s">
        <v>256</v>
      </c>
      <c r="D27" s="297" t="s">
        <v>256</v>
      </c>
      <c r="E27" s="298">
        <v>1</v>
      </c>
      <c r="F27" s="498" t="s">
        <v>288</v>
      </c>
    </row>
    <row r="28" spans="1:6" x14ac:dyDescent="0.25">
      <c r="A28" s="299" t="s">
        <v>281</v>
      </c>
      <c r="B28" s="300" t="s">
        <v>8</v>
      </c>
      <c r="C28" s="301" t="s">
        <v>256</v>
      </c>
      <c r="D28" s="301" t="s">
        <v>256</v>
      </c>
      <c r="E28" s="302">
        <v>1</v>
      </c>
      <c r="F28" s="500"/>
    </row>
    <row r="29" spans="1:6" x14ac:dyDescent="0.25">
      <c r="F29" s="276"/>
    </row>
  </sheetData>
  <mergeCells count="2">
    <mergeCell ref="F17:F20"/>
    <mergeCell ref="F27:F28"/>
  </mergeCells>
  <hyperlinks>
    <hyperlink ref="A4" r:id="rId1" xr:uid="{E7AC5B90-F136-4246-A4F6-BC30B9E2E74F}"/>
  </hyperlinks>
  <pageMargins left="0.70866141732283472" right="0.70866141732283472" top="0.74803149606299213" bottom="0.74803149606299213" header="0.31496062992125984" footer="0.31496062992125984"/>
  <pageSetup paperSize="9" scale="87" orientation="portrait" r:id="rId2"/>
  <headerFooter alignWithMargins="0">
    <oddFooter>&amp;L&amp;F &amp;A&amp;RSeite &amp;P/&amp;N</oddFooter>
  </headerFooter>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33C940-CA64-4D47-9EE9-1B8CC16F9107}">
  <sheetPr codeName="Tabelle2">
    <tabColor theme="2" tint="-0.249977111117893"/>
    <pageSetUpPr fitToPage="1"/>
  </sheetPr>
  <dimension ref="A1:I38"/>
  <sheetViews>
    <sheetView showGridLines="0" topLeftCell="A55" zoomScaleNormal="100" zoomScaleSheetLayoutView="100" workbookViewId="0"/>
  </sheetViews>
  <sheetFormatPr baseColWidth="10" defaultRowHeight="12.5" x14ac:dyDescent="0.25"/>
  <cols>
    <col min="1" max="1" width="6.1796875" customWidth="1"/>
    <col min="2" max="2" width="4.1796875" customWidth="1"/>
    <col min="3" max="3" width="88.7265625" bestFit="1" customWidth="1"/>
  </cols>
  <sheetData>
    <row r="1" spans="1:9" s="90" customFormat="1" ht="14" x14ac:dyDescent="0.25">
      <c r="A1" s="94" t="s">
        <v>165</v>
      </c>
    </row>
    <row r="2" spans="1:9" s="107" customFormat="1" ht="14" x14ac:dyDescent="0.25">
      <c r="A2" s="104" t="s">
        <v>163</v>
      </c>
      <c r="B2" s="105"/>
      <c r="C2" s="106"/>
    </row>
    <row r="3" spans="1:9" s="107" customFormat="1" ht="14" x14ac:dyDescent="0.25">
      <c r="A3" s="108" t="str">
        <f>Startseite!$A$3</f>
        <v>Version: 04. Januar 2017</v>
      </c>
      <c r="B3" s="105"/>
      <c r="C3" s="106"/>
    </row>
    <row r="4" spans="1:9" s="107" customFormat="1" ht="14" x14ac:dyDescent="0.25">
      <c r="A4" s="91" t="s">
        <v>164</v>
      </c>
      <c r="B4" s="105"/>
      <c r="C4" s="106"/>
    </row>
    <row r="5" spans="1:9" s="2" customFormat="1" x14ac:dyDescent="0.25">
      <c r="A5" s="85"/>
      <c r="B5" s="3"/>
      <c r="C5" s="97"/>
      <c r="E5" s="107"/>
      <c r="F5" s="107"/>
      <c r="I5" s="109"/>
    </row>
    <row r="6" spans="1:9" s="20" customFormat="1" ht="14" x14ac:dyDescent="0.3">
      <c r="A6" s="94" t="s">
        <v>215</v>
      </c>
      <c r="B6" s="80"/>
      <c r="C6" s="22"/>
    </row>
    <row r="7" spans="1:9" s="20" customFormat="1" ht="14" x14ac:dyDescent="0.3">
      <c r="A7" s="94" t="s">
        <v>216</v>
      </c>
      <c r="B7" s="80"/>
      <c r="C7" s="22"/>
    </row>
    <row r="8" spans="1:9" s="20" customFormat="1" ht="13" x14ac:dyDescent="0.3">
      <c r="A8" s="91" t="s">
        <v>209</v>
      </c>
      <c r="B8" s="80"/>
      <c r="D8" s="5"/>
    </row>
    <row r="9" spans="1:9" s="212" customFormat="1" ht="13" x14ac:dyDescent="0.3">
      <c r="A9" s="210"/>
      <c r="B9" s="211"/>
      <c r="D9" s="213"/>
    </row>
    <row r="10" spans="1:9" s="212" customFormat="1" ht="13" x14ac:dyDescent="0.3">
      <c r="A10" s="231" t="s">
        <v>235</v>
      </c>
      <c r="B10" s="211"/>
      <c r="D10" s="213"/>
    </row>
    <row r="11" spans="1:9" s="212" customFormat="1" ht="13" x14ac:dyDescent="0.3">
      <c r="A11" s="231" t="s">
        <v>236</v>
      </c>
      <c r="B11" s="211"/>
      <c r="D11" s="213"/>
    </row>
    <row r="12" spans="1:9" s="212" customFormat="1" ht="13" x14ac:dyDescent="0.3">
      <c r="A12" s="231"/>
      <c r="B12" s="211"/>
      <c r="D12" s="213"/>
    </row>
    <row r="13" spans="1:9" s="212" customFormat="1" ht="13" x14ac:dyDescent="0.3">
      <c r="A13" s="242" t="s">
        <v>23</v>
      </c>
      <c r="B13" s="243"/>
      <c r="C13" s="244"/>
      <c r="D13" s="213"/>
    </row>
    <row r="14" spans="1:9" s="212" customFormat="1" ht="13" x14ac:dyDescent="0.3">
      <c r="A14" s="245" t="s">
        <v>251</v>
      </c>
      <c r="B14" s="211"/>
      <c r="C14" s="246"/>
      <c r="D14" s="213"/>
    </row>
    <row r="15" spans="1:9" s="212" customFormat="1" ht="13" x14ac:dyDescent="0.3">
      <c r="A15" s="247" t="s">
        <v>252</v>
      </c>
      <c r="B15" s="248"/>
      <c r="C15" s="249"/>
      <c r="D15" s="213"/>
    </row>
    <row r="16" spans="1:9" s="212" customFormat="1" ht="13" x14ac:dyDescent="0.3">
      <c r="A16" s="250"/>
      <c r="B16" s="243"/>
      <c r="C16" s="244"/>
      <c r="D16" s="213"/>
    </row>
    <row r="17" spans="1:4" s="20" customFormat="1" ht="14" x14ac:dyDescent="0.25">
      <c r="A17" s="251" t="s">
        <v>208</v>
      </c>
      <c r="B17" s="252"/>
      <c r="C17" s="61"/>
      <c r="D17" s="5"/>
    </row>
    <row r="18" spans="1:4" s="20" customFormat="1" ht="13" x14ac:dyDescent="0.3">
      <c r="A18" s="11" t="s">
        <v>225</v>
      </c>
      <c r="B18" s="12"/>
      <c r="C18" s="13" t="s">
        <v>17</v>
      </c>
    </row>
    <row r="19" spans="1:4" s="20" customFormat="1" x14ac:dyDescent="0.25">
      <c r="A19" s="43"/>
      <c r="B19" s="44" t="s">
        <v>9</v>
      </c>
      <c r="C19" s="45" t="s">
        <v>242</v>
      </c>
      <c r="D19" s="7"/>
    </row>
    <row r="20" spans="1:4" s="20" customFormat="1" x14ac:dyDescent="0.25">
      <c r="A20" s="43"/>
      <c r="B20" s="44"/>
      <c r="C20" s="236" t="s">
        <v>244</v>
      </c>
      <c r="D20" s="7"/>
    </row>
    <row r="21" spans="1:4" s="20" customFormat="1" x14ac:dyDescent="0.25">
      <c r="A21" s="43"/>
      <c r="B21" s="44"/>
      <c r="C21" s="236" t="s">
        <v>245</v>
      </c>
      <c r="D21" s="7"/>
    </row>
    <row r="22" spans="1:4" s="20" customFormat="1" ht="37.5" x14ac:dyDescent="0.25">
      <c r="A22" s="43"/>
      <c r="B22" s="44"/>
      <c r="C22" s="236" t="s">
        <v>246</v>
      </c>
      <c r="D22" s="7"/>
    </row>
    <row r="23" spans="1:4" s="20" customFormat="1" x14ac:dyDescent="0.25">
      <c r="A23" s="43"/>
      <c r="B23" s="44"/>
      <c r="C23" s="236" t="s">
        <v>243</v>
      </c>
      <c r="D23" s="7"/>
    </row>
    <row r="24" spans="1:4" s="20" customFormat="1" ht="25" x14ac:dyDescent="0.25">
      <c r="A24" s="43"/>
      <c r="B24" s="44"/>
      <c r="C24" s="236" t="s">
        <v>247</v>
      </c>
      <c r="D24" s="7"/>
    </row>
    <row r="25" spans="1:4" s="20" customFormat="1" ht="25" x14ac:dyDescent="0.25">
      <c r="A25" s="43"/>
      <c r="B25" s="44"/>
      <c r="C25" s="236" t="s">
        <v>248</v>
      </c>
      <c r="D25" s="7"/>
    </row>
    <row r="26" spans="1:4" s="20" customFormat="1" ht="50" x14ac:dyDescent="0.25">
      <c r="A26" s="46"/>
      <c r="B26" s="44" t="s">
        <v>10</v>
      </c>
      <c r="C26" s="45" t="s">
        <v>13</v>
      </c>
    </row>
    <row r="27" spans="1:4" s="20" customFormat="1" ht="37.5" x14ac:dyDescent="0.25">
      <c r="A27" s="46"/>
      <c r="B27" s="44" t="s">
        <v>11</v>
      </c>
      <c r="C27" s="45" t="s">
        <v>14</v>
      </c>
    </row>
    <row r="28" spans="1:4" s="20" customFormat="1" ht="62.5" x14ac:dyDescent="0.25">
      <c r="A28" s="47"/>
      <c r="B28" s="48" t="s">
        <v>12</v>
      </c>
      <c r="C28" s="49" t="s">
        <v>220</v>
      </c>
    </row>
    <row r="29" spans="1:4" s="20" customFormat="1" x14ac:dyDescent="0.25">
      <c r="A29" s="8" t="s">
        <v>224</v>
      </c>
      <c r="B29" s="10"/>
      <c r="C29" s="9" t="s">
        <v>17</v>
      </c>
    </row>
    <row r="30" spans="1:4" s="20" customFormat="1" ht="42.75" customHeight="1" x14ac:dyDescent="0.25">
      <c r="A30" s="43"/>
      <c r="B30" s="44" t="s">
        <v>9</v>
      </c>
      <c r="C30" s="328" t="s">
        <v>219</v>
      </c>
    </row>
    <row r="31" spans="1:4" s="20" customFormat="1" ht="50" x14ac:dyDescent="0.25">
      <c r="A31" s="46"/>
      <c r="B31" s="44" t="s">
        <v>10</v>
      </c>
      <c r="C31" s="328" t="s">
        <v>15</v>
      </c>
    </row>
    <row r="32" spans="1:4" s="20" customFormat="1" ht="50" x14ac:dyDescent="0.25">
      <c r="A32" s="46"/>
      <c r="B32" s="44" t="s">
        <v>11</v>
      </c>
      <c r="C32" s="328" t="s">
        <v>221</v>
      </c>
    </row>
    <row r="33" spans="1:3" s="20" customFormat="1" x14ac:dyDescent="0.25">
      <c r="A33" s="11" t="s">
        <v>226</v>
      </c>
      <c r="B33" s="14"/>
      <c r="C33" s="13" t="s">
        <v>16</v>
      </c>
    </row>
    <row r="34" spans="1:3" s="20" customFormat="1" ht="25" x14ac:dyDescent="0.25">
      <c r="A34" s="46"/>
      <c r="B34" s="44" t="s">
        <v>9</v>
      </c>
      <c r="C34" s="45" t="s">
        <v>18</v>
      </c>
    </row>
    <row r="35" spans="1:3" s="20" customFormat="1" ht="25" x14ac:dyDescent="0.25">
      <c r="A35" s="46"/>
      <c r="B35" s="44" t="s">
        <v>10</v>
      </c>
      <c r="C35" s="45" t="s">
        <v>19</v>
      </c>
    </row>
    <row r="36" spans="1:3" s="20" customFormat="1" ht="25" x14ac:dyDescent="0.25">
      <c r="A36" s="50"/>
      <c r="B36" s="48" t="s">
        <v>11</v>
      </c>
      <c r="C36" s="49" t="s">
        <v>223</v>
      </c>
    </row>
    <row r="37" spans="1:3" s="20" customFormat="1" x14ac:dyDescent="0.25">
      <c r="A37" s="11" t="s">
        <v>227</v>
      </c>
      <c r="B37" s="14"/>
      <c r="C37" s="13" t="s">
        <v>20</v>
      </c>
    </row>
    <row r="38" spans="1:3" s="20" customFormat="1" ht="25" x14ac:dyDescent="0.25">
      <c r="A38" s="50"/>
      <c r="B38" s="48"/>
      <c r="C38" s="49" t="s">
        <v>222</v>
      </c>
    </row>
  </sheetData>
  <hyperlinks>
    <hyperlink ref="A8" r:id="rId1" xr:uid="{ACE71B83-E905-4A84-9BD0-6C5CADEC1E40}"/>
    <hyperlink ref="A4" r:id="rId2" xr:uid="{3794CA7D-A140-4E4F-9F88-F65927DB5644}"/>
  </hyperlinks>
  <pageMargins left="0.70866141732283472" right="0.70866141732283472" top="0.74803149606299213" bottom="0.74803149606299213" header="0.31496062992125984" footer="0.31496062992125984"/>
  <pageSetup paperSize="9" scale="87" orientation="portrait" r:id="rId3"/>
  <headerFooter alignWithMargins="0">
    <oddFooter>&amp;L&amp;F &amp;A&amp;RSeite &amp;P/&amp;N</oddFooter>
  </headerFooter>
  <legacyDrawing r:id="rId4"/>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8AF453-C6C2-4CB3-A382-30D9B85C9718}">
  <sheetPr codeName="Tabelle3">
    <tabColor theme="2" tint="-0.249977111117893"/>
    <pageSetUpPr fitToPage="1"/>
  </sheetPr>
  <dimension ref="A1:I24"/>
  <sheetViews>
    <sheetView showGridLines="0" zoomScaleNormal="100" zoomScaleSheetLayoutView="100" workbookViewId="0"/>
  </sheetViews>
  <sheetFormatPr baseColWidth="10" defaultRowHeight="12.5" x14ac:dyDescent="0.25"/>
  <cols>
    <col min="1" max="1" width="96.54296875" bestFit="1" customWidth="1"/>
  </cols>
  <sheetData>
    <row r="1" spans="1:9" s="90" customFormat="1" ht="14" x14ac:dyDescent="0.25">
      <c r="A1" s="94" t="s">
        <v>165</v>
      </c>
    </row>
    <row r="2" spans="1:9" s="107" customFormat="1" ht="14" x14ac:dyDescent="0.25">
      <c r="A2" s="104" t="s">
        <v>163</v>
      </c>
      <c r="B2" s="105"/>
      <c r="C2" s="106"/>
    </row>
    <row r="3" spans="1:9" s="107" customFormat="1" ht="14" x14ac:dyDescent="0.25">
      <c r="A3" s="108" t="str">
        <f>Startseite!$A$3</f>
        <v>Version: 04. Januar 2017</v>
      </c>
      <c r="B3" s="105"/>
      <c r="C3" s="106"/>
    </row>
    <row r="4" spans="1:9" s="107" customFormat="1" ht="14" x14ac:dyDescent="0.25">
      <c r="A4" s="91" t="s">
        <v>164</v>
      </c>
      <c r="B4" s="105"/>
      <c r="C4" s="106"/>
    </row>
    <row r="5" spans="1:9" s="2" customFormat="1" x14ac:dyDescent="0.25">
      <c r="A5" s="85"/>
      <c r="B5" s="3"/>
      <c r="C5" s="97"/>
      <c r="D5" s="107"/>
      <c r="E5" s="107"/>
      <c r="F5" s="107"/>
      <c r="I5" s="109"/>
    </row>
    <row r="6" spans="1:9" s="20" customFormat="1" ht="14" x14ac:dyDescent="0.3">
      <c r="A6" s="94" t="s">
        <v>210</v>
      </c>
      <c r="B6" s="80"/>
      <c r="C6" s="22"/>
      <c r="D6" s="5"/>
    </row>
    <row r="7" spans="1:9" ht="14" x14ac:dyDescent="0.25">
      <c r="A7" s="94" t="s">
        <v>211</v>
      </c>
    </row>
    <row r="8" spans="1:9" ht="14" x14ac:dyDescent="0.25">
      <c r="A8" s="94" t="s">
        <v>22</v>
      </c>
      <c r="B8" s="71"/>
    </row>
    <row r="9" spans="1:9" s="20" customFormat="1" ht="13" x14ac:dyDescent="0.3">
      <c r="A9" s="91" t="s">
        <v>212</v>
      </c>
      <c r="B9" s="80"/>
      <c r="D9" s="5"/>
    </row>
    <row r="10" spans="1:9" s="212" customFormat="1" ht="13" x14ac:dyDescent="0.3">
      <c r="A10" s="210"/>
      <c r="B10" s="211"/>
      <c r="D10" s="213"/>
    </row>
    <row r="11" spans="1:9" s="212" customFormat="1" ht="13" x14ac:dyDescent="0.3">
      <c r="A11" s="231" t="s">
        <v>235</v>
      </c>
      <c r="B11" s="211"/>
      <c r="D11" s="213"/>
    </row>
    <row r="12" spans="1:9" s="212" customFormat="1" ht="13" x14ac:dyDescent="0.3">
      <c r="A12" s="231" t="s">
        <v>236</v>
      </c>
      <c r="B12" s="211"/>
      <c r="D12" s="213"/>
    </row>
    <row r="13" spans="1:9" s="212" customFormat="1" ht="13" x14ac:dyDescent="0.3">
      <c r="A13" s="210"/>
      <c r="B13" s="211"/>
      <c r="D13" s="213"/>
    </row>
    <row r="14" spans="1:9" x14ac:dyDescent="0.25">
      <c r="A14" s="200" t="s">
        <v>23</v>
      </c>
    </row>
    <row r="15" spans="1:9" ht="25" x14ac:dyDescent="0.25">
      <c r="A15" s="53" t="s">
        <v>24</v>
      </c>
    </row>
    <row r="16" spans="1:9" x14ac:dyDescent="0.25">
      <c r="A16" s="55"/>
    </row>
    <row r="17" spans="1:1" ht="13" x14ac:dyDescent="0.3">
      <c r="A17" s="56" t="s">
        <v>25</v>
      </c>
    </row>
    <row r="18" spans="1:1" x14ac:dyDescent="0.25">
      <c r="A18" s="52"/>
    </row>
    <row r="19" spans="1:1" ht="13" x14ac:dyDescent="0.3">
      <c r="A19" s="54" t="s">
        <v>228</v>
      </c>
    </row>
    <row r="20" spans="1:1" ht="13" x14ac:dyDescent="0.3">
      <c r="A20" s="54" t="s">
        <v>29</v>
      </c>
    </row>
    <row r="21" spans="1:1" ht="13" x14ac:dyDescent="0.3">
      <c r="A21" s="54" t="s">
        <v>30</v>
      </c>
    </row>
    <row r="22" spans="1:1" x14ac:dyDescent="0.25">
      <c r="A22" s="54" t="s">
        <v>26</v>
      </c>
    </row>
    <row r="23" spans="1:1" x14ac:dyDescent="0.25">
      <c r="A23" s="54" t="s">
        <v>27</v>
      </c>
    </row>
    <row r="24" spans="1:1" x14ac:dyDescent="0.25">
      <c r="A24" s="55" t="s">
        <v>28</v>
      </c>
    </row>
  </sheetData>
  <hyperlinks>
    <hyperlink ref="A4" r:id="rId1" xr:uid="{279AD922-65C9-4424-87EB-BFA9A19A53B5}"/>
  </hyperlinks>
  <pageMargins left="0.70866141732283472" right="0.70866141732283472" top="0.74803149606299213" bottom="0.74803149606299213" header="0.31496062992125984" footer="0.31496062992125984"/>
  <pageSetup paperSize="9" scale="92" orientation="portrait" r:id="rId2"/>
  <headerFooter alignWithMargins="0">
    <oddFooter>&amp;L&amp;F &amp;A&amp;RSeite &amp;P/&amp;N</oddFooter>
  </headerFooter>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B9BF2E-D847-4595-B2F8-793C5045F669}">
  <sheetPr codeName="Tabelle5">
    <tabColor theme="2" tint="-0.249977111117893"/>
    <pageSetUpPr fitToPage="1"/>
  </sheetPr>
  <dimension ref="A1:I21"/>
  <sheetViews>
    <sheetView showGridLines="0" tabSelected="1" zoomScaleNormal="100" zoomScaleSheetLayoutView="100" workbookViewId="0">
      <selection activeCell="A4" sqref="A4"/>
    </sheetView>
  </sheetViews>
  <sheetFormatPr baseColWidth="10" defaultRowHeight="12.5" x14ac:dyDescent="0.25"/>
  <cols>
    <col min="1" max="4" width="25.1796875" customWidth="1"/>
  </cols>
  <sheetData>
    <row r="1" spans="1:9" s="90" customFormat="1" ht="14" x14ac:dyDescent="0.25">
      <c r="A1" s="94" t="s">
        <v>165</v>
      </c>
    </row>
    <row r="2" spans="1:9" s="107" customFormat="1" ht="14" x14ac:dyDescent="0.25">
      <c r="A2" s="104" t="s">
        <v>163</v>
      </c>
      <c r="B2" s="105"/>
      <c r="C2" s="106"/>
    </row>
    <row r="3" spans="1:9" s="107" customFormat="1" ht="14" x14ac:dyDescent="0.25">
      <c r="A3" s="108" t="str">
        <f>Startseite!$A$3</f>
        <v>Version: 04. Januar 2017</v>
      </c>
      <c r="B3" s="105"/>
      <c r="C3" s="106"/>
    </row>
    <row r="4" spans="1:9" s="107" customFormat="1" ht="14" x14ac:dyDescent="0.25">
      <c r="A4" s="91" t="s">
        <v>164</v>
      </c>
      <c r="B4" s="105"/>
      <c r="C4" s="106"/>
    </row>
    <row r="5" spans="1:9" s="2" customFormat="1" x14ac:dyDescent="0.25">
      <c r="A5" s="85"/>
      <c r="B5" s="3"/>
      <c r="C5" s="97"/>
      <c r="D5" s="107"/>
      <c r="E5" s="107"/>
      <c r="F5" s="107"/>
      <c r="I5" s="109"/>
    </row>
    <row r="6" spans="1:9" s="20" customFormat="1" ht="14" x14ac:dyDescent="0.3">
      <c r="A6" s="94" t="s">
        <v>213</v>
      </c>
      <c r="B6" s="80"/>
      <c r="C6" s="22"/>
      <c r="D6" s="5"/>
    </row>
    <row r="7" spans="1:9" s="20" customFormat="1" ht="14" x14ac:dyDescent="0.3">
      <c r="A7" s="94"/>
      <c r="B7" s="80"/>
      <c r="C7" s="22"/>
      <c r="D7" s="5"/>
    </row>
    <row r="8" spans="1:9" s="20" customFormat="1" x14ac:dyDescent="0.25">
      <c r="A8" s="144" t="s">
        <v>138</v>
      </c>
      <c r="B8" s="57"/>
      <c r="C8" s="57"/>
      <c r="D8" s="42"/>
    </row>
    <row r="9" spans="1:9" s="20" customFormat="1" x14ac:dyDescent="0.25">
      <c r="A9" s="60"/>
      <c r="B9" s="51"/>
      <c r="C9" s="51"/>
      <c r="D9" s="61"/>
    </row>
    <row r="10" spans="1:9" s="20" customFormat="1" x14ac:dyDescent="0.25"/>
    <row r="11" spans="1:9" s="40" customFormat="1" ht="13.5" thickBot="1" x14ac:dyDescent="0.3">
      <c r="A11" s="214" t="s">
        <v>57</v>
      </c>
      <c r="B11" s="214" t="s">
        <v>129</v>
      </c>
      <c r="C11" s="214" t="s">
        <v>31</v>
      </c>
      <c r="D11" s="215" t="s">
        <v>241</v>
      </c>
    </row>
    <row r="12" spans="1:9" s="41" customFormat="1" ht="62.5" x14ac:dyDescent="0.25">
      <c r="A12" s="216" t="s">
        <v>125</v>
      </c>
      <c r="B12" s="216" t="s">
        <v>124</v>
      </c>
      <c r="C12" s="217" t="s">
        <v>33</v>
      </c>
      <c r="D12" s="218"/>
    </row>
    <row r="13" spans="1:9" s="41" customFormat="1" ht="62.5" x14ac:dyDescent="0.25">
      <c r="A13" s="219" t="s">
        <v>127</v>
      </c>
      <c r="B13" s="219" t="s">
        <v>128</v>
      </c>
      <c r="C13" s="220" t="s">
        <v>34</v>
      </c>
      <c r="D13" s="221"/>
    </row>
    <row r="14" spans="1:9" s="41" customFormat="1" ht="50" x14ac:dyDescent="0.25">
      <c r="A14" s="222" t="s">
        <v>126</v>
      </c>
      <c r="B14" s="222" t="s">
        <v>123</v>
      </c>
      <c r="C14" s="223" t="s">
        <v>32</v>
      </c>
      <c r="D14" s="224"/>
    </row>
    <row r="15" spans="1:9" s="41" customFormat="1" ht="50" x14ac:dyDescent="0.25">
      <c r="A15" s="219" t="s">
        <v>132</v>
      </c>
      <c r="B15" s="219" t="s">
        <v>134</v>
      </c>
      <c r="C15" s="220" t="s">
        <v>133</v>
      </c>
      <c r="D15" s="221"/>
    </row>
    <row r="16" spans="1:9" s="20" customFormat="1" ht="25" x14ac:dyDescent="0.25">
      <c r="A16" s="222" t="s">
        <v>130</v>
      </c>
      <c r="B16" s="222" t="s">
        <v>131</v>
      </c>
      <c r="C16" s="225" t="s">
        <v>410</v>
      </c>
      <c r="D16" s="224"/>
    </row>
    <row r="17" spans="1:4" s="20" customFormat="1" ht="62.5" x14ac:dyDescent="0.25">
      <c r="A17" s="226" t="s">
        <v>157</v>
      </c>
      <c r="B17" s="226" t="s">
        <v>156</v>
      </c>
      <c r="C17" s="227" t="s">
        <v>409</v>
      </c>
      <c r="D17" s="207" t="s">
        <v>240</v>
      </c>
    </row>
    <row r="18" spans="1:4" s="20" customFormat="1" x14ac:dyDescent="0.25">
      <c r="A18" s="7"/>
      <c r="C18" s="83"/>
    </row>
    <row r="19" spans="1:4" s="20" customFormat="1" x14ac:dyDescent="0.25">
      <c r="A19" s="87"/>
    </row>
    <row r="20" spans="1:4" s="20" customFormat="1" ht="15.5" x14ac:dyDescent="0.25">
      <c r="A20" s="88"/>
    </row>
    <row r="21" spans="1:4" s="20" customFormat="1" x14ac:dyDescent="0.25">
      <c r="A21" s="86"/>
    </row>
  </sheetData>
  <hyperlinks>
    <hyperlink ref="C12" r:id="rId1" xr:uid="{0A48765F-E184-4C1A-8104-0D15BA8D84B8}"/>
    <hyperlink ref="C14" r:id="rId2" xr:uid="{C4D1B9C7-C6D8-4889-BE9B-251FD08FA654}"/>
    <hyperlink ref="C13" r:id="rId3" xr:uid="{502D3B54-3BD1-43ED-BA36-F8EB9559B87E}"/>
    <hyperlink ref="C15" r:id="rId4" xr:uid="{5926B29F-EB95-4759-9964-31D57883B8C9}"/>
    <hyperlink ref="A4" r:id="rId5" xr:uid="{9D72A7FA-2FA1-4D0B-A7AE-A08E856DF652}"/>
  </hyperlinks>
  <pageMargins left="0.70866141732283472" right="0.70866141732283472" top="0.74803149606299213" bottom="0.74803149606299213" header="0.31496062992125984" footer="0.31496062992125984"/>
  <pageSetup paperSize="9" scale="88" orientation="portrait" r:id="rId6"/>
  <headerFooter alignWithMargins="0">
    <oddFooter>&amp;L&amp;F &amp;A&amp;RSeite &amp;P/&amp;N</oddFooter>
  </headerFooter>
  <legacyDrawing r:id="rId7"/>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8</vt:i4>
      </vt:variant>
      <vt:variant>
        <vt:lpstr>Benannte Bereiche</vt:lpstr>
      </vt:variant>
      <vt:variant>
        <vt:i4>11</vt:i4>
      </vt:variant>
    </vt:vector>
  </HeadingPairs>
  <TitlesOfParts>
    <vt:vector size="19" baseType="lpstr">
      <vt:lpstr>Startseite</vt:lpstr>
      <vt:lpstr>Kostenvergleich</vt:lpstr>
      <vt:lpstr>Betriebskosten</vt:lpstr>
      <vt:lpstr>Jahresnutzungsgrad</vt:lpstr>
      <vt:lpstr>Wärmeinhalte</vt:lpstr>
      <vt:lpstr>BetrKV</vt:lpstr>
      <vt:lpstr>AVBFernwärmeV</vt:lpstr>
      <vt:lpstr>Preisindizes</vt:lpstr>
      <vt:lpstr>AVBFernwärmeV!Druckbereich</vt:lpstr>
      <vt:lpstr>Betriebskosten!Druckbereich</vt:lpstr>
      <vt:lpstr>BetrKV!Druckbereich</vt:lpstr>
      <vt:lpstr>Jahresnutzungsgrad!Druckbereich</vt:lpstr>
      <vt:lpstr>Kostenvergleich!Druckbereich</vt:lpstr>
      <vt:lpstr>Preisindizes!Druckbereich</vt:lpstr>
      <vt:lpstr>Startseite!Druckbereich</vt:lpstr>
      <vt:lpstr>Wärmeinhalte!Druckbereich</vt:lpstr>
      <vt:lpstr>Betriebskosten!Drucktitel</vt:lpstr>
      <vt:lpstr>Jahresnutzungsgrad!Drucktitel</vt:lpstr>
      <vt:lpstr>Kostenvergleich!Drucktitel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Berechnungshilfe für den Kostenvergleich Wärmelieferung bei vermietetem Wohnraum</dc:title>
  <dc:creator/>
  <cp:lastModifiedBy/>
  <dcterms:created xsi:type="dcterms:W3CDTF">2015-12-01T17:03:09Z</dcterms:created>
  <dcterms:modified xsi:type="dcterms:W3CDTF">2024-12-13T08:54:44Z</dcterms:modified>
</cp:coreProperties>
</file>